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JK\Downloads\"/>
    </mc:Choice>
  </mc:AlternateContent>
  <xr:revisionPtr revIDLastSave="0" documentId="13_ncr:1_{134A38B2-0925-4F30-9A55-393BA3FE3AEF}" xr6:coauthVersionLast="47" xr6:coauthVersionMax="47" xr10:uidLastSave="{00000000-0000-0000-0000-000000000000}"/>
  <bookViews>
    <workbookView xWindow="-110" yWindow="-110" windowWidth="19420" windowHeight="10420" tabRatio="797" xr2:uid="{00000000-000D-0000-FFFF-FFFF00000000}"/>
  </bookViews>
  <sheets>
    <sheet name="Mzimba Upgrading" sheetId="1" r:id="rId1"/>
  </sheets>
  <externalReferences>
    <externalReference r:id="rId2"/>
  </externalReferences>
  <definedNames>
    <definedName name="_xlnm.Print_Area" localSheetId="0">'Mzimba Upgrading'!$A$1:$H$416</definedName>
    <definedName name="_xlnm.Print_Titles" localSheetId="0">'Mzimba Upgrading'!$2:$5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0" i="1" l="1"/>
  <c r="H271" i="1"/>
  <c r="H278" i="1"/>
  <c r="H277" i="1"/>
  <c r="H276" i="1"/>
  <c r="H279" i="1" l="1"/>
  <c r="F237" i="1"/>
  <c r="F288" i="1"/>
  <c r="H288" i="1" s="1"/>
  <c r="H286" i="1"/>
  <c r="H291" i="1"/>
  <c r="H404" i="1" s="1"/>
  <c r="H290" i="1"/>
  <c r="H289" i="1"/>
  <c r="H287" i="1"/>
  <c r="H292" i="1" l="1"/>
  <c r="H405" i="1" s="1"/>
  <c r="H381" i="1" l="1"/>
  <c r="H48" i="1"/>
  <c r="H23" i="1"/>
  <c r="H19" i="1"/>
  <c r="H382" i="1" l="1"/>
  <c r="H239" i="1" l="1"/>
  <c r="H249" i="1" l="1"/>
  <c r="F49" i="1" l="1"/>
  <c r="H49" i="1" s="1"/>
  <c r="F24" i="1"/>
  <c r="F20" i="1"/>
  <c r="H364" i="1"/>
  <c r="H366" i="1"/>
  <c r="H45" i="1" l="1"/>
  <c r="H51" i="1" s="1"/>
  <c r="H176" i="1"/>
  <c r="H166" i="1"/>
  <c r="H164" i="1"/>
  <c r="H392" i="1" l="1"/>
  <c r="H175" i="1" l="1"/>
  <c r="H174" i="1"/>
  <c r="H173" i="1"/>
  <c r="H172" i="1"/>
  <c r="H171" i="1"/>
  <c r="H170" i="1"/>
  <c r="H169" i="1"/>
  <c r="H177" i="1" l="1"/>
  <c r="H397" i="1" s="1"/>
  <c r="H237" i="1" l="1"/>
  <c r="C382" i="1" l="1"/>
  <c r="C381" i="1"/>
  <c r="C380" i="1"/>
  <c r="C379" i="1"/>
  <c r="B382" i="1"/>
  <c r="B381" i="1"/>
  <c r="B380" i="1"/>
  <c r="B379" i="1"/>
  <c r="H383" i="1"/>
  <c r="H117" i="1"/>
  <c r="H118" i="1"/>
  <c r="C246" i="1"/>
  <c r="B246" i="1"/>
  <c r="H251" i="1"/>
  <c r="H250" i="1"/>
  <c r="H268" i="1"/>
  <c r="H266" i="1" l="1"/>
  <c r="H269" i="1"/>
  <c r="H248" i="1"/>
  <c r="H384" i="1"/>
  <c r="H259" i="1"/>
  <c r="H260" i="1" s="1"/>
  <c r="H402" i="1" s="1"/>
  <c r="H252" i="1"/>
  <c r="H338" i="1"/>
  <c r="H272" i="1" l="1"/>
  <c r="H403" i="1" s="1"/>
  <c r="H253" i="1"/>
  <c r="H401" i="1" s="1"/>
  <c r="H372" i="1"/>
  <c r="H361" i="1"/>
  <c r="H348" i="1"/>
  <c r="H347" i="1"/>
  <c r="H346" i="1"/>
  <c r="H345" i="1"/>
  <c r="H344" i="1"/>
  <c r="H343" i="1"/>
  <c r="H342" i="1"/>
  <c r="H341" i="1"/>
  <c r="H340" i="1"/>
  <c r="H325" i="1"/>
  <c r="H324" i="1"/>
  <c r="H323" i="1"/>
  <c r="H309" i="1"/>
  <c r="H311" i="1" s="1"/>
  <c r="H407" i="1" s="1"/>
  <c r="H301" i="1"/>
  <c r="H300" i="1"/>
  <c r="H299" i="1"/>
  <c r="H298" i="1"/>
  <c r="H236" i="1"/>
  <c r="H241" i="1" s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03" i="1"/>
  <c r="H202" i="1"/>
  <c r="H201" i="1"/>
  <c r="H200" i="1"/>
  <c r="H199" i="1"/>
  <c r="H198" i="1"/>
  <c r="H197" i="1"/>
  <c r="H196" i="1"/>
  <c r="H195" i="1"/>
  <c r="H194" i="1"/>
  <c r="H191" i="1"/>
  <c r="H151" i="1"/>
  <c r="H150" i="1"/>
  <c r="H144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16" i="1"/>
  <c r="H115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69" i="1"/>
  <c r="H68" i="1"/>
  <c r="H67" i="1"/>
  <c r="H66" i="1"/>
  <c r="H65" i="1"/>
  <c r="H64" i="1"/>
  <c r="H63" i="1"/>
  <c r="H62" i="1"/>
  <c r="H61" i="1"/>
  <c r="H60" i="1"/>
  <c r="H59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18" i="1"/>
  <c r="H17" i="1"/>
  <c r="H16" i="1"/>
  <c r="H15" i="1"/>
  <c r="H14" i="1"/>
  <c r="H13" i="1"/>
  <c r="H374" i="1" l="1"/>
  <c r="H410" i="1" s="1"/>
  <c r="H120" i="1"/>
  <c r="H395" i="1" s="1"/>
  <c r="H302" i="1"/>
  <c r="H406" i="1" s="1"/>
  <c r="H228" i="1"/>
  <c r="H399" i="1" s="1"/>
  <c r="H327" i="1"/>
  <c r="H408" i="1" s="1"/>
  <c r="H351" i="1"/>
  <c r="H409" i="1" s="1"/>
  <c r="H411" i="1"/>
  <c r="H400" i="1"/>
  <c r="H205" i="1"/>
  <c r="H398" i="1" s="1"/>
  <c r="H153" i="1"/>
  <c r="H396" i="1" s="1"/>
  <c r="H102" i="1"/>
  <c r="H394" i="1" s="1"/>
  <c r="H71" i="1"/>
  <c r="H393" i="1" s="1"/>
  <c r="H38" i="1"/>
  <c r="H391" i="1" s="1"/>
  <c r="H412" i="1" l="1"/>
  <c r="H413" i="1" l="1"/>
  <c r="H414" i="1" s="1"/>
  <c r="H415" i="1" s="1"/>
  <c r="H416" i="1" s="1"/>
</calcChain>
</file>

<file path=xl/sharedStrings.xml><?xml version="1.0" encoding="utf-8"?>
<sst xmlns="http://schemas.openxmlformats.org/spreadsheetml/2006/main" count="673" uniqueCount="325">
  <si>
    <t>ROADS AUTHORITY</t>
  </si>
  <si>
    <t>BILL OF QUANTITIES</t>
  </si>
  <si>
    <t>SECTION 1300</t>
  </si>
  <si>
    <t>ITEM</t>
  </si>
  <si>
    <t>DESCRIPTION</t>
  </si>
  <si>
    <t>UNIT</t>
  </si>
  <si>
    <t>QTY</t>
  </si>
  <si>
    <t>RATE</t>
  </si>
  <si>
    <t>AMOUNT</t>
  </si>
  <si>
    <t>MK</t>
  </si>
  <si>
    <t>CONTRACTOR'S ESTABLISHMENT ON</t>
  </si>
  <si>
    <t>SITE AND GENERAL OBLIGATIONS</t>
  </si>
  <si>
    <t xml:space="preserve">(a) </t>
  </si>
  <si>
    <t>Fixed obligations</t>
  </si>
  <si>
    <t>Lump Sum</t>
  </si>
  <si>
    <t>(b)</t>
  </si>
  <si>
    <t xml:space="preserve"> Value-related obligations </t>
  </si>
  <si>
    <t xml:space="preserve">(c) </t>
  </si>
  <si>
    <t>Time-related obligations</t>
  </si>
  <si>
    <t>month</t>
  </si>
  <si>
    <t>PS13.02</t>
  </si>
  <si>
    <t>Authorised Compensations</t>
  </si>
  <si>
    <t>Provisional sums for authorised compensations</t>
  </si>
  <si>
    <t>Prov Sum</t>
  </si>
  <si>
    <t xml:space="preserve">(b) </t>
  </si>
  <si>
    <t>Handling cost and profit on PS 13.02 (a) above (State % and extend as an amount)</t>
  </si>
  <si>
    <t>........%</t>
  </si>
  <si>
    <t>PS 13.03</t>
  </si>
  <si>
    <t>Relocation of services</t>
  </si>
  <si>
    <t>Provisional Sum for the protection and relocation of services</t>
  </si>
  <si>
    <t>Handling cost and profit on PS 13.03 (a) above (State % and extend as an amount)</t>
  </si>
  <si>
    <t>PS13.04</t>
  </si>
  <si>
    <t>Construction of Sign Boards</t>
  </si>
  <si>
    <t>No.</t>
  </si>
  <si>
    <t>PS13.05</t>
  </si>
  <si>
    <t>Contractor's Environmental Obligations</t>
  </si>
  <si>
    <t>Fixed Obligations</t>
  </si>
  <si>
    <t xml:space="preserve">Time-related obligations </t>
  </si>
  <si>
    <t>Month</t>
  </si>
  <si>
    <t>PS 13.06</t>
  </si>
  <si>
    <t>Contractor's Health and Safety Obligations</t>
  </si>
  <si>
    <t>PS 13.07</t>
  </si>
  <si>
    <t>Contractor's mobilisation per emergency or urgent call out</t>
  </si>
  <si>
    <t>TOTAL SECTION 1300 CARRIED FORWARD TO SUMMARY</t>
  </si>
  <si>
    <t>(i)</t>
  </si>
  <si>
    <t>(ii)</t>
  </si>
  <si>
    <t>(a)</t>
  </si>
  <si>
    <t>SECTION 1500</t>
  </si>
  <si>
    <t>ACCOMMODATION OF TRAFFIC</t>
  </si>
  <si>
    <t>Accommodating traffic and maintaining diversions</t>
  </si>
  <si>
    <t>km</t>
  </si>
  <si>
    <t>Temporary traffic control facilities</t>
  </si>
  <si>
    <t xml:space="preserve"> </t>
  </si>
  <si>
    <t xml:space="preserve">Flagmen </t>
  </si>
  <si>
    <t xml:space="preserve">Portable STOP and GO signs </t>
  </si>
  <si>
    <t>(c)</t>
  </si>
  <si>
    <t xml:space="preserve">Temporary traffic control sign as specified  </t>
  </si>
  <si>
    <t>(d)</t>
  </si>
  <si>
    <t>(e)</t>
  </si>
  <si>
    <r>
      <t>m</t>
    </r>
    <r>
      <rPr>
        <vertAlign val="superscript"/>
        <sz val="10"/>
        <rFont val="Arial"/>
        <family val="2"/>
      </rPr>
      <t>2</t>
    </r>
  </si>
  <si>
    <t>(h)</t>
  </si>
  <si>
    <t xml:space="preserve">Movable barricades  </t>
  </si>
  <si>
    <t xml:space="preserve">Traffic cones </t>
  </si>
  <si>
    <t>Lump sum</t>
  </si>
  <si>
    <t>(j)</t>
  </si>
  <si>
    <t>Drums</t>
  </si>
  <si>
    <t>PS 15.13</t>
  </si>
  <si>
    <t>Provision of temporary structures for river crossings during bridge repair or construction</t>
  </si>
  <si>
    <t>TOTAL SECTION 1500 CARRIED TO SUMMARY</t>
  </si>
  <si>
    <t>SECTION 1700</t>
  </si>
  <si>
    <t>CLEARING AND GRUBBING</t>
  </si>
  <si>
    <t>Clearing and grubbing</t>
  </si>
  <si>
    <t>ha</t>
  </si>
  <si>
    <t xml:space="preserve">Removal and grubbing of trees and tree stumps. </t>
  </si>
  <si>
    <t xml:space="preserve">girth exceeding 1.0 m up to and including 2.0 m </t>
  </si>
  <si>
    <t xml:space="preserve">girth exceeding 2.0 m up to and including 3.0 m </t>
  </si>
  <si>
    <t>Etc in steps of 1.0 m girth</t>
  </si>
  <si>
    <t>PS 17.04</t>
  </si>
  <si>
    <t>Cutting and removal of tree branches</t>
  </si>
  <si>
    <t>PS 17.05</t>
  </si>
  <si>
    <t>Clearing and grubbing, demolition of existing structures</t>
  </si>
  <si>
    <t xml:space="preserve">Masonry structures </t>
  </si>
  <si>
    <t>m³</t>
  </si>
  <si>
    <t xml:space="preserve">Concrete structures - Mass </t>
  </si>
  <si>
    <t xml:space="preserve">Concrete structures - Reinforced </t>
  </si>
  <si>
    <t xml:space="preserve">Brickwork </t>
  </si>
  <si>
    <t>Gabions</t>
  </si>
  <si>
    <t>PS 17.06</t>
  </si>
  <si>
    <t>Debris excavation and disposal</t>
  </si>
  <si>
    <t>PS 17.07</t>
  </si>
  <si>
    <t>Shrubs and grass cutting</t>
  </si>
  <si>
    <t>PS 17.08</t>
  </si>
  <si>
    <t>Bush Clearing</t>
  </si>
  <si>
    <t>PS 17.09</t>
  </si>
  <si>
    <t>Treatment of anthills</t>
  </si>
  <si>
    <t>TOTAL SECTION 1700 CARRIED TO SUMMARY</t>
  </si>
  <si>
    <t>SERIES 2000: DRAINAGE</t>
  </si>
  <si>
    <t>SECTION 2000</t>
  </si>
  <si>
    <t xml:space="preserve"> DRAINS</t>
  </si>
  <si>
    <t>Excavation for open drains:</t>
  </si>
  <si>
    <t>Excavating soft material</t>
  </si>
  <si>
    <t xml:space="preserve"> 0 m up to 1.5m</t>
  </si>
  <si>
    <r>
      <t>m</t>
    </r>
    <r>
      <rPr>
        <vertAlign val="superscript"/>
        <sz val="10"/>
        <rFont val="Arial"/>
        <family val="2"/>
      </rPr>
      <t>3</t>
    </r>
  </si>
  <si>
    <t>1.5 m up to 3.0m</t>
  </si>
  <si>
    <t>Extra over sub item 21.01(a) for excavation in hard material</t>
  </si>
  <si>
    <t>TOTAL SECTION 2100 CARRIED FORWARD TO SUMMARY</t>
  </si>
  <si>
    <t>PREFABRICATED CULVERTS</t>
  </si>
  <si>
    <t>Excavation</t>
  </si>
  <si>
    <t xml:space="preserve">(i) </t>
  </si>
  <si>
    <t xml:space="preserve">0 m to 1.5m </t>
  </si>
  <si>
    <t xml:space="preserve">(ii) </t>
  </si>
  <si>
    <t xml:space="preserve"> &gt; 1.5m to 3.0m</t>
  </si>
  <si>
    <t>Extra over sub item 22.01 (a) for excavation in hard material</t>
  </si>
  <si>
    <t>Backfilling</t>
  </si>
  <si>
    <t>Using the excavated material</t>
  </si>
  <si>
    <t>Using imported selected material</t>
  </si>
  <si>
    <t>22.03</t>
  </si>
  <si>
    <t>Concrete pipe culverts</t>
  </si>
  <si>
    <t>On Class C bedding ( gravel )</t>
  </si>
  <si>
    <t>600 mm diameter</t>
  </si>
  <si>
    <t>m</t>
  </si>
  <si>
    <t>900 mm diameter</t>
  </si>
  <si>
    <t>Removing and relaying existing pipes</t>
  </si>
  <si>
    <t>600-1200mm dia. plain or reinforced concrete and metal pipes</t>
  </si>
  <si>
    <t>PS 22.31</t>
  </si>
  <si>
    <t>Culvert Cleaning</t>
  </si>
  <si>
    <t xml:space="preserve">(a)  </t>
  </si>
  <si>
    <t>Pipe Culverts</t>
  </si>
  <si>
    <t>= or &lt; 600 mm diameter</t>
  </si>
  <si>
    <t>&gt; 600 mm diameter</t>
  </si>
  <si>
    <t>TOTAL SECTION 2200 CARRIED FORWARD TO SUMMARY</t>
  </si>
  <si>
    <t>PITCHING, STONEWORK AND PROTECTION AGAINST EROSION</t>
  </si>
  <si>
    <t>Stone pitching</t>
  </si>
  <si>
    <t>Plain pitching</t>
  </si>
  <si>
    <t xml:space="preserve"> Method 1</t>
  </si>
  <si>
    <t>m²</t>
  </si>
  <si>
    <t>Method 2</t>
  </si>
  <si>
    <t>Grouted stone pitching</t>
  </si>
  <si>
    <t>PS 25.01</t>
  </si>
  <si>
    <t>(e) Mortar stone pitching</t>
  </si>
  <si>
    <t>Stone masonry walls</t>
  </si>
  <si>
    <t>Plain packed stone walls</t>
  </si>
  <si>
    <t>Cement mortared stone</t>
  </si>
  <si>
    <t>Provision of herbicides and ant poison:</t>
  </si>
  <si>
    <t>Provision of materials including application</t>
  </si>
  <si>
    <t>Handling cost and profit on 25.06 (a) above</t>
  </si>
  <si>
    <t>PS 25.08</t>
  </si>
  <si>
    <t>Erosion damage repair</t>
  </si>
  <si>
    <t>PS 25.09</t>
  </si>
  <si>
    <t>Check dams</t>
  </si>
  <si>
    <t>TOTAL SECTION 2500 TO SUMMARY</t>
  </si>
  <si>
    <t>GABIONS</t>
  </si>
  <si>
    <t>Foundation trench excavation and backfilling:</t>
  </si>
  <si>
    <t xml:space="preserve">In solid rock (material requiring blasting) </t>
  </si>
  <si>
    <t xml:space="preserve">In all other classes and types of material </t>
  </si>
  <si>
    <t>Surface preparation for bedding the gabions</t>
  </si>
  <si>
    <t>Gabions:</t>
  </si>
  <si>
    <t>Galvanised gabion boxes (2m x 1m x 1m)</t>
  </si>
  <si>
    <t>PVC-coated gabion boxes (2m x 1m x 1m)</t>
  </si>
  <si>
    <t>Galvanised gabion matresses  (2m x 1m x 0.3m)</t>
  </si>
  <si>
    <t xml:space="preserve">(d) </t>
  </si>
  <si>
    <t>PVC-coated gabion mattresses (dimensions of matress, mesh size and diaphram spacing indicated)</t>
  </si>
  <si>
    <t>Filter fabric (Kaymat geotextile Grade U34 or similar approved)</t>
  </si>
  <si>
    <t>TOTAL SECTION 2600 CARRIED TO SUMMARY</t>
  </si>
  <si>
    <t>MASS EARTHWORKS</t>
  </si>
  <si>
    <t>PS33.01</t>
  </si>
  <si>
    <t>Cut and borrow to fill, including unlimited free haul</t>
  </si>
  <si>
    <t xml:space="preserve">(a)  </t>
  </si>
  <si>
    <t>Gravel or soft material in compacted layer thicknesses of 300 mm and less</t>
  </si>
  <si>
    <t xml:space="preserve">compacted to 93% modified AASHTO density </t>
  </si>
  <si>
    <t>TOTAL SECTION 3300 CARRIED FORWARD TO SUMMARY</t>
  </si>
  <si>
    <t>FOUNDATIONS FOR STRUCTURES</t>
  </si>
  <si>
    <t>PS 61.02</t>
  </si>
  <si>
    <t xml:space="preserve"> Excavation in any material other than rock at any depth</t>
  </si>
  <si>
    <t xml:space="preserve"> Excavation in rock at any depth</t>
  </si>
  <si>
    <t>PS 61.04</t>
  </si>
  <si>
    <t>utilizing imported material or material from  excavation</t>
  </si>
  <si>
    <t>TOTAL SECTION 6100 CARRIED FORWARD TO SUMMARY</t>
  </si>
  <si>
    <t>FALSEWORK, FORMWORK AND CONCRETE FINISH</t>
  </si>
  <si>
    <t>PS 62.01</t>
  </si>
  <si>
    <t>Formwork</t>
  </si>
  <si>
    <t>TOTAL SECTION 6200 CARRIED FORWARD TO SUMMARY</t>
  </si>
  <si>
    <t>STEEL REINFORCEMENT FOR STRUCTURES</t>
  </si>
  <si>
    <t>Steel reinforcement for:</t>
  </si>
  <si>
    <t>Box Culverts</t>
  </si>
  <si>
    <t xml:space="preserve">Mild steel bars   ( as specified)                 </t>
  </si>
  <si>
    <t>tonne</t>
  </si>
  <si>
    <t>High yield stress deformed steel reinforcement bars, 450MPa</t>
  </si>
  <si>
    <t xml:space="preserve">(iii) </t>
  </si>
  <si>
    <t>Welded steel fabric ( A252)</t>
  </si>
  <si>
    <t>kg</t>
  </si>
  <si>
    <t>TOTAL SECTION 6300 CARRIED FORWARD TO SUMMARY</t>
  </si>
  <si>
    <t>CONCRETE FOR STRUCTURES</t>
  </si>
  <si>
    <t>Cast in situ concrete:</t>
  </si>
  <si>
    <t xml:space="preserve">Class 30/20 </t>
  </si>
  <si>
    <t>Bridge decks</t>
  </si>
  <si>
    <t>Box culverts</t>
  </si>
  <si>
    <t>Concrete surfaced roads</t>
  </si>
  <si>
    <t>Class 20/20</t>
  </si>
  <si>
    <t>Class 15/40</t>
  </si>
  <si>
    <t>Foundations</t>
  </si>
  <si>
    <t>Bedding for structures</t>
  </si>
  <si>
    <t>TOTAL SECTION 6400 CARRIED FORWARD TO SUMMARY</t>
  </si>
  <si>
    <t>6600: JOINTS, BEARINGS, PARAPETS AND DRAINAGE FOR STRUCTURES</t>
  </si>
  <si>
    <t>Filled joints:</t>
  </si>
  <si>
    <t>Supply and installation of 20 mm thick compressible joint filler impregnated with bitumen</t>
  </si>
  <si>
    <t>Drainage pipes and weep holes</t>
  </si>
  <si>
    <t>(a) Drainage pipes</t>
  </si>
  <si>
    <t xml:space="preserve">PVC pipe 75 mm </t>
  </si>
  <si>
    <t>(b) Weep Holes</t>
  </si>
  <si>
    <t xml:space="preserve"> PVC pipe 75mm </t>
  </si>
  <si>
    <t>TOTAL SECTION 6600 CARRIED FORWARD TO SUMMARY</t>
  </si>
  <si>
    <t>SUMMARY OF SECTIONS</t>
  </si>
  <si>
    <t>SECTIONS</t>
  </si>
  <si>
    <t>SECTION TOTAL</t>
  </si>
  <si>
    <t>Contractor's establishment on site and general obligations</t>
  </si>
  <si>
    <t>Accommodation of traffic</t>
  </si>
  <si>
    <t>Drains</t>
  </si>
  <si>
    <t>Prefabricated culverts</t>
  </si>
  <si>
    <t>Pitching, stonework and protection against erosion; gabions</t>
  </si>
  <si>
    <t>Mass earthworks</t>
  </si>
  <si>
    <t>Foundations for structures</t>
  </si>
  <si>
    <t>Falsework, formwork and concrete finish</t>
  </si>
  <si>
    <t>Steel reinforcement for structures</t>
  </si>
  <si>
    <t>Concrete for structures</t>
  </si>
  <si>
    <t>Joints, bearings, parapets and drainage for structures</t>
  </si>
  <si>
    <t>Repair and maintenance of bridges</t>
  </si>
  <si>
    <t>A</t>
  </si>
  <si>
    <t>Sub-Total 1</t>
  </si>
  <si>
    <t>B</t>
  </si>
  <si>
    <t>C</t>
  </si>
  <si>
    <t>Sub-Total 2  (A + B)</t>
  </si>
  <si>
    <t>D</t>
  </si>
  <si>
    <t>ADD 16.5% AS VAT        (C x 16.5%)</t>
  </si>
  <si>
    <t>GRAND TOTAL BID PRICE  (To BidSubmission Form) (C + D)</t>
  </si>
  <si>
    <t>TOTAL SECTION 4000 CARRIED FORWARD TO SUMMARY</t>
  </si>
  <si>
    <t>litre</t>
  </si>
  <si>
    <t xml:space="preserve"> m²</t>
  </si>
  <si>
    <t>TOTAL SECTION 3400 CARRIED FORWARD TO SUMMARY</t>
  </si>
  <si>
    <t>TOTAL SECTION 3600 CARRIED FORWARD TO SUMMARY</t>
  </si>
  <si>
    <t>Steel reinforcement</t>
  </si>
  <si>
    <t>Welded steel fabric</t>
  </si>
  <si>
    <t>Pavement layers constructed from gravel taken from cut or borrow, including unlimited free haul, all types of excavation, excess overburden and finishing off borrow areas:</t>
  </si>
  <si>
    <t>Gravel selected layer compacted to:</t>
  </si>
  <si>
    <t>95% of modified AASHTO density (150mm thick layer thickness)</t>
  </si>
  <si>
    <t>Gravel subbase (unstabilised gravel) compacted to:</t>
  </si>
  <si>
    <t>98% of modified AASHTO density (200 mm compacted layer thickness</t>
  </si>
  <si>
    <t>PS34.01</t>
  </si>
  <si>
    <t>(iii)</t>
  </si>
  <si>
    <t>CRUSHED STONE BASE OR SUBBASE</t>
  </si>
  <si>
    <t>Crushed-stone base</t>
  </si>
  <si>
    <t>PRIME COAT AND ASPHALT SURFACING</t>
  </si>
  <si>
    <t>Prime coat:</t>
  </si>
  <si>
    <t xml:space="preserve">MC-30 cut back bitumen </t>
  </si>
  <si>
    <t>Continuously graded (medium grade)</t>
  </si>
  <si>
    <t>PS23.08</t>
  </si>
  <si>
    <t>Concrete lining for open drains:</t>
  </si>
  <si>
    <t>Cast in situ concrete lining (Concrete Class 20/19) for open drains (All types of drains including formwork Class F2 surface finish, sealing of joints with approved sealant and weep holes)</t>
  </si>
  <si>
    <t>75mm thick to vertical or inclined surfaces</t>
  </si>
  <si>
    <t>100mm thick to horizontal surfaces</t>
  </si>
  <si>
    <t>Kg</t>
  </si>
  <si>
    <t>PC sum</t>
  </si>
  <si>
    <t>TOTAL SECTION 7100 CARRIED FORWARD TO SUMMARY</t>
  </si>
  <si>
    <t>Prime coat &amp; Asphalt surfacing</t>
  </si>
  <si>
    <t>Pavement layers in gravel material</t>
  </si>
  <si>
    <t>Removal of unsuitable material obtained from any type of excavation at any layer thickness.</t>
  </si>
  <si>
    <t>PS33.07</t>
  </si>
  <si>
    <t>CONCRETE KERBING, CONCRETE CHANNELLING, OPEN CONCRETE CHUTES AND DOWNPIPES</t>
  </si>
  <si>
    <t>AND CONCRETE LININGS FOR OPEN DRAINS</t>
  </si>
  <si>
    <t>(a)  Barrier kerb S1</t>
  </si>
  <si>
    <t>(b)  Mountable kerb</t>
  </si>
  <si>
    <t xml:space="preserve">Concrete chutes </t>
  </si>
  <si>
    <t>(a)  Cast in situ Concrete Class 20/19</t>
  </si>
  <si>
    <t>Concrete Kerbing (Class 20 for cast in situ concrete)</t>
  </si>
  <si>
    <t>TOTAL SECTION 2300 TO SUMMARY</t>
  </si>
  <si>
    <t>OFFICES, HOUSING AND ACCOMODATION FOR ENGINEER'S STAFF</t>
  </si>
  <si>
    <t>PS14.12</t>
  </si>
  <si>
    <t>Survey equipment for use by the Engineer</t>
  </si>
  <si>
    <t>PS14.15</t>
  </si>
  <si>
    <t>Provision of semi-skilled labour for use by the Engineer for survey and in the laboratory</t>
  </si>
  <si>
    <t>Provision of labourers</t>
  </si>
  <si>
    <t>Handling costs and profit in respect of sub-item PS14.20(a) (stated as % and extend as an amount)</t>
  </si>
  <si>
    <t>P.S.</t>
  </si>
  <si>
    <t>TOTAL SECTION 1400 CARRIED TO SUMMARY</t>
  </si>
  <si>
    <t>Housing, Offices and Laboratories for the Engineer's  Site Personnel</t>
  </si>
  <si>
    <t>Concrete kerbing, concrete channelling, open concrete chutes and downpipes and concrete lining for open drains</t>
  </si>
  <si>
    <t>Bearings</t>
  </si>
  <si>
    <t>(a) Plain rubber bearing size 600 mm x 300 mm x 10 mm</t>
  </si>
  <si>
    <t>(b) Plain rubber bearing size 300 mm x 300 mm x 10 mm</t>
  </si>
  <si>
    <t>Procurement Reference Number:       RA/MAI/2024-25/U/REH/NR/MZ/36</t>
  </si>
  <si>
    <t>SECTION 2300</t>
  </si>
  <si>
    <t>%</t>
  </si>
  <si>
    <t>Asphalt surfacing (using bitumen penetration grade 60/70, 40mm thick)</t>
  </si>
  <si>
    <t>spray rate/m2</t>
  </si>
  <si>
    <t>PS33.10</t>
  </si>
  <si>
    <t>Roadbed preparation and the compaction of material</t>
  </si>
  <si>
    <t>Constructed from crushed stone obtained from commercial sources and compacted to 102 % of modified AASHTO density (nominal maximum size of stone 37.5mm) to form 150mm thick layer</t>
  </si>
  <si>
    <t>compacted to 95% of modified AASHTO density</t>
  </si>
  <si>
    <t>Upgrading of Selected Roads at Mzimba Boma</t>
  </si>
  <si>
    <t>ADD 15% AS CONTINGENCY (A x 5%)</t>
  </si>
  <si>
    <t>5500: ROAD MARKINGS</t>
  </si>
  <si>
    <t>55.02</t>
  </si>
  <si>
    <t>Retro-reflective road marking paint including setting out and pre-marking the lines</t>
  </si>
  <si>
    <t>White lines (broken or unbroken)</t>
  </si>
  <si>
    <t>150 mm wide</t>
  </si>
  <si>
    <t xml:space="preserve">Yellow lines (broken or unbroken) </t>
  </si>
  <si>
    <t>White lettering and symbols</t>
  </si>
  <si>
    <t xml:space="preserve">(e) </t>
  </si>
  <si>
    <t>Yellow lettering and symbols</t>
  </si>
  <si>
    <t xml:space="preserve">(f) </t>
  </si>
  <si>
    <t>Traffic island markings (any colour)</t>
  </si>
  <si>
    <t>TOTAL SECTION 5500 CARRIED FORWARD TO SUMMARY</t>
  </si>
  <si>
    <t>Road markings</t>
  </si>
  <si>
    <t>5400: ROAD SIGNS</t>
  </si>
  <si>
    <t>PS54.10</t>
  </si>
  <si>
    <t>Road signs (complete)</t>
  </si>
  <si>
    <t>PS 54.11</t>
  </si>
  <si>
    <t>Repair road traffic signs</t>
  </si>
  <si>
    <t>TOTAL SECTION 5400 CARRIED FORWARD TO SUMMARY</t>
  </si>
  <si>
    <t>Road signs</t>
  </si>
  <si>
    <t>PS49.19</t>
  </si>
  <si>
    <t>Rumble Strips as per standard drawing (Set of 5No. Across the road width: 150mm width x 15mm high at 500mm centre to centre)</t>
  </si>
  <si>
    <t>No</t>
  </si>
  <si>
    <t>PS49.20</t>
  </si>
  <si>
    <t>Speed Humps as per standard drawing (9.5m long x 100mm high across the road with)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</si>
</sst>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#,##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i/>
      <u/>
      <sz val="10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</borders>
  <cellStyleXfs count="30">
    <xf numFmtId="0" fontId="0" fillId="0" borderId="0"/>
    <xf numFmtId="43" fontId="2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4" fillId="0" borderId="52" applyProtection="0"/>
    <xf numFmtId="4" fontId="12" fillId="0" borderId="52" applyProtection="0"/>
    <xf numFmtId="166" fontId="4" fillId="0" borderId="52" applyProtection="0"/>
    <xf numFmtId="0" fontId="10" fillId="0" borderId="0" applyProtection="0"/>
    <xf numFmtId="2" fontId="10" fillId="0" borderId="0" applyProtection="0"/>
    <xf numFmtId="0" fontId="12" fillId="0" borderId="0" applyNumberFormat="0" applyFont="0" applyFill="0" applyBorder="0" applyAlignment="0" applyProtection="0">
      <protection locked="0"/>
    </xf>
    <xf numFmtId="0" fontId="9" fillId="0" borderId="0" applyProtection="0"/>
    <xf numFmtId="0" fontId="4" fillId="0" borderId="0"/>
    <xf numFmtId="0" fontId="10" fillId="0" borderId="0"/>
    <xf numFmtId="0" fontId="10" fillId="0" borderId="0"/>
    <xf numFmtId="0" fontId="13" fillId="0" borderId="53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07">
    <xf numFmtId="0" fontId="0" fillId="0" borderId="0" xfId="0"/>
    <xf numFmtId="43" fontId="6" fillId="0" borderId="14" xfId="1" applyFont="1" applyFill="1" applyBorder="1" applyAlignment="1">
      <alignment vertical="center"/>
    </xf>
    <xf numFmtId="0" fontId="4" fillId="0" borderId="10" xfId="1" applyNumberFormat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horizontal="center" vertical="center"/>
    </xf>
    <xf numFmtId="43" fontId="4" fillId="0" borderId="9" xfId="1" applyFont="1" applyFill="1" applyBorder="1" applyAlignment="1">
      <alignment horizontal="right" vertical="center"/>
    </xf>
    <xf numFmtId="43" fontId="4" fillId="0" borderId="9" xfId="1" applyFont="1" applyFill="1" applyBorder="1" applyAlignment="1">
      <alignment vertical="center"/>
    </xf>
    <xf numFmtId="43" fontId="4" fillId="0" borderId="10" xfId="1" applyFont="1" applyFill="1" applyBorder="1" applyAlignment="1">
      <alignment vertical="center"/>
    </xf>
    <xf numFmtId="43" fontId="2" fillId="0" borderId="10" xfId="1" applyFont="1" applyFill="1" applyBorder="1" applyAlignment="1">
      <alignment horizontal="center" vertical="center"/>
    </xf>
    <xf numFmtId="43" fontId="4" fillId="0" borderId="1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Fill="1" applyAlignment="1">
      <alignment horizontal="center" vertical="center"/>
    </xf>
    <xf numFmtId="43" fontId="4" fillId="0" borderId="0" xfId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0" xfId="1" applyFont="1" applyFill="1" applyAlignment="1">
      <alignment vertical="center"/>
    </xf>
    <xf numFmtId="43" fontId="7" fillId="0" borderId="0" xfId="1" applyFont="1" applyFill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2" xfId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3" fontId="6" fillId="0" borderId="5" xfId="1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43" fontId="6" fillId="0" borderId="4" xfId="1" applyFont="1" applyFill="1" applyBorder="1" applyAlignment="1">
      <alignment horizontal="center" vertical="center"/>
    </xf>
    <xf numFmtId="43" fontId="6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43" fontId="4" fillId="0" borderId="7" xfId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43" fontId="6" fillId="0" borderId="10" xfId="1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43" fontId="6" fillId="0" borderId="9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43" fontId="4" fillId="0" borderId="10" xfId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9" fontId="4" fillId="0" borderId="9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43" fontId="6" fillId="0" borderId="0" xfId="1" applyFont="1" applyFill="1" applyAlignment="1">
      <alignment vertical="center"/>
    </xf>
    <xf numFmtId="0" fontId="4" fillId="0" borderId="9" xfId="0" applyFont="1" applyBorder="1" applyAlignment="1">
      <alignment vertical="center"/>
    </xf>
    <xf numFmtId="43" fontId="4" fillId="0" borderId="10" xfId="1" applyFont="1" applyFill="1" applyBorder="1" applyAlignment="1">
      <alignment horizontal="left" vertical="center"/>
    </xf>
    <xf numFmtId="9" fontId="4" fillId="0" borderId="9" xfId="7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3" fontId="4" fillId="0" borderId="13" xfId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43" fontId="4" fillId="0" borderId="13" xfId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3" fontId="4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7" fillId="0" borderId="0" xfId="1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43" fontId="6" fillId="0" borderId="3" xfId="1" applyFont="1" applyFill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horizontal="left" vertical="center"/>
    </xf>
    <xf numFmtId="43" fontId="4" fillId="0" borderId="11" xfId="1" applyFont="1" applyFill="1" applyBorder="1" applyAlignment="1">
      <alignment horizontal="left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43" fontId="4" fillId="0" borderId="15" xfId="1" applyFont="1" applyFill="1" applyBorder="1" applyAlignment="1">
      <alignment horizontal="right" vertical="center"/>
    </xf>
    <xf numFmtId="43" fontId="6" fillId="0" borderId="15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43" fontId="4" fillId="0" borderId="0" xfId="1" applyFont="1" applyFill="1" applyAlignment="1">
      <alignment horizontal="right" vertical="center"/>
    </xf>
    <xf numFmtId="43" fontId="6" fillId="0" borderId="3" xfId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43" fontId="6" fillId="0" borderId="6" xfId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43" fontId="6" fillId="0" borderId="18" xfId="1" applyFont="1" applyFill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43" fontId="6" fillId="0" borderId="10" xfId="1" applyFont="1" applyFill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43" fontId="6" fillId="0" borderId="9" xfId="1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43" fontId="4" fillId="0" borderId="9" xfId="1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3" fontId="4" fillId="0" borderId="6" xfId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horizontal="right" vertical="center"/>
    </xf>
    <xf numFmtId="43" fontId="6" fillId="0" borderId="0" xfId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43" fontId="6" fillId="0" borderId="16" xfId="1" applyFont="1" applyFill="1" applyBorder="1" applyAlignment="1">
      <alignment horizontal="right" vertical="center"/>
    </xf>
    <xf numFmtId="43" fontId="6" fillId="0" borderId="16" xfId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43" fontId="6" fillId="0" borderId="17" xfId="1" applyFont="1" applyFill="1" applyBorder="1" applyAlignment="1">
      <alignment horizontal="right" vertical="center"/>
    </xf>
    <xf numFmtId="43" fontId="6" fillId="0" borderId="17" xfId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3" fontId="6" fillId="0" borderId="18" xfId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/>
    </xf>
    <xf numFmtId="43" fontId="6" fillId="0" borderId="19" xfId="1" applyFont="1" applyFill="1" applyBorder="1" applyAlignment="1">
      <alignment horizontal="right" vertical="center"/>
    </xf>
    <xf numFmtId="43" fontId="4" fillId="0" borderId="11" xfId="1" applyFont="1" applyFill="1" applyBorder="1" applyAlignment="1">
      <alignment horizontal="right" vertical="center"/>
    </xf>
    <xf numFmtId="43" fontId="4" fillId="0" borderId="10" xfId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43" fontId="4" fillId="0" borderId="11" xfId="1" applyFont="1" applyFill="1" applyBorder="1" applyAlignment="1">
      <alignment vertical="center"/>
    </xf>
    <xf numFmtId="43" fontId="4" fillId="0" borderId="11" xfId="1" applyFont="1" applyFill="1" applyBorder="1" applyAlignment="1">
      <alignment horizontal="center" vertical="center"/>
    </xf>
    <xf numFmtId="0" fontId="4" fillId="0" borderId="0" xfId="0" quotePrefix="1" applyFont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43" fontId="6" fillId="0" borderId="13" xfId="1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43" fontId="6" fillId="0" borderId="13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left" vertical="center"/>
    </xf>
    <xf numFmtId="43" fontId="6" fillId="0" borderId="14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3" fontId="4" fillId="0" borderId="3" xfId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1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43" fontId="2" fillId="0" borderId="10" xfId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0" xfId="0" applyFont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43" fontId="6" fillId="0" borderId="18" xfId="1" applyFont="1" applyFill="1" applyBorder="1" applyAlignment="1">
      <alignment horizontal="center" vertical="center"/>
    </xf>
    <xf numFmtId="43" fontId="6" fillId="0" borderId="21" xfId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43" fontId="6" fillId="0" borderId="23" xfId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43" fontId="4" fillId="0" borderId="25" xfId="1" applyFont="1" applyFill="1" applyBorder="1" applyAlignment="1">
      <alignment vertical="center"/>
    </xf>
    <xf numFmtId="1" fontId="6" fillId="0" borderId="24" xfId="0" applyNumberFormat="1" applyFont="1" applyBorder="1" applyAlignment="1">
      <alignment horizontal="left" vertical="center"/>
    </xf>
    <xf numFmtId="2" fontId="4" fillId="0" borderId="24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vertical="center"/>
    </xf>
    <xf numFmtId="43" fontId="4" fillId="0" borderId="27" xfId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43" fontId="4" fillId="0" borderId="27" xfId="1" applyFont="1" applyFill="1" applyBorder="1" applyAlignment="1">
      <alignment horizontal="center" vertical="center"/>
    </xf>
    <xf numFmtId="43" fontId="6" fillId="0" borderId="28" xfId="1" applyFont="1" applyFill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3" fontId="2" fillId="0" borderId="1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43" fontId="4" fillId="0" borderId="18" xfId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/>
    </xf>
    <xf numFmtId="43" fontId="4" fillId="0" borderId="4" xfId="1" applyFont="1" applyFill="1" applyBorder="1" applyAlignment="1">
      <alignment vertical="center"/>
    </xf>
    <xf numFmtId="0" fontId="9" fillId="0" borderId="29" xfId="0" applyFont="1" applyBorder="1" applyAlignment="1">
      <alignment vertical="center"/>
    </xf>
    <xf numFmtId="43" fontId="6" fillId="0" borderId="30" xfId="1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43" fontId="7" fillId="0" borderId="11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10" xfId="1" applyNumberFormat="1" applyFont="1" applyFill="1" applyBorder="1" applyAlignment="1">
      <alignment horizontal="center" vertical="center" wrapText="1"/>
    </xf>
    <xf numFmtId="43" fontId="4" fillId="0" borderId="0" xfId="1" applyFont="1" applyFill="1" applyAlignment="1">
      <alignment horizontal="left"/>
    </xf>
    <xf numFmtId="43" fontId="4" fillId="0" borderId="11" xfId="1" applyFont="1" applyFill="1" applyBorder="1" applyAlignment="1">
      <alignment horizontal="left" vertical="center"/>
    </xf>
    <xf numFmtId="43" fontId="4" fillId="0" borderId="10" xfId="1" applyFont="1" applyFill="1" applyBorder="1" applyAlignment="1">
      <alignment horizontal="left"/>
    </xf>
    <xf numFmtId="43" fontId="4" fillId="0" borderId="11" xfId="1" applyFont="1" applyFill="1" applyBorder="1" applyAlignment="1">
      <alignment horizontal="left"/>
    </xf>
    <xf numFmtId="0" fontId="11" fillId="0" borderId="49" xfId="0" applyFont="1" applyBorder="1" applyAlignment="1">
      <alignment horizontal="center" vertical="center"/>
    </xf>
    <xf numFmtId="9" fontId="11" fillId="0" borderId="50" xfId="0" applyNumberFormat="1" applyFont="1" applyBorder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43" fontId="6" fillId="0" borderId="0" xfId="1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/>
    </xf>
    <xf numFmtId="43" fontId="5" fillId="0" borderId="16" xfId="1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6" fillId="0" borderId="31" xfId="0" applyFont="1" applyBorder="1" applyAlignment="1">
      <alignment horizontal="left" vertical="center"/>
    </xf>
    <xf numFmtId="43" fontId="6" fillId="0" borderId="32" xfId="1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43" fontId="6" fillId="0" borderId="32" xfId="1" applyFont="1" applyFill="1" applyBorder="1" applyAlignment="1">
      <alignment horizontal="center" vertical="center"/>
    </xf>
    <xf numFmtId="43" fontId="5" fillId="0" borderId="33" xfId="1" applyFont="1" applyFill="1" applyBorder="1" applyAlignment="1">
      <alignment vertical="center"/>
    </xf>
    <xf numFmtId="43" fontId="5" fillId="0" borderId="31" xfId="1" applyFont="1" applyFill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43" fontId="4" fillId="0" borderId="34" xfId="1" applyFont="1" applyFill="1" applyBorder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43" fontId="7" fillId="0" borderId="35" xfId="1" applyFont="1" applyFill="1" applyBorder="1" applyAlignment="1">
      <alignment horizontal="center" vertical="center"/>
    </xf>
    <xf numFmtId="43" fontId="7" fillId="0" borderId="36" xfId="1" applyFont="1" applyFill="1" applyBorder="1" applyAlignment="1">
      <alignment vertical="center"/>
    </xf>
    <xf numFmtId="43" fontId="7" fillId="0" borderId="37" xfId="1" applyFont="1" applyFill="1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 wrapText="1"/>
    </xf>
    <xf numFmtId="43" fontId="7" fillId="0" borderId="32" xfId="1" applyFont="1" applyFill="1" applyBorder="1" applyAlignment="1">
      <alignment horizontal="center" vertical="center"/>
    </xf>
    <xf numFmtId="43" fontId="7" fillId="0" borderId="33" xfId="1" applyFont="1" applyFill="1" applyBorder="1" applyAlignment="1">
      <alignment vertical="center"/>
    </xf>
    <xf numFmtId="43" fontId="7" fillId="0" borderId="51" xfId="1" applyFont="1" applyFill="1" applyBorder="1" applyAlignment="1">
      <alignment vertical="center"/>
    </xf>
    <xf numFmtId="43" fontId="4" fillId="0" borderId="34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3" fontId="4" fillId="0" borderId="38" xfId="1" applyFont="1" applyFill="1" applyBorder="1" applyAlignment="1">
      <alignment horizontal="left" vertical="center"/>
    </xf>
    <xf numFmtId="43" fontId="7" fillId="0" borderId="31" xfId="1" applyFont="1" applyFill="1" applyBorder="1" applyAlignment="1">
      <alignment vertical="center"/>
    </xf>
    <xf numFmtId="43" fontId="4" fillId="0" borderId="38" xfId="1" applyFont="1" applyFill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43" fontId="4" fillId="0" borderId="40" xfId="1" applyFont="1" applyFill="1" applyBorder="1" applyAlignment="1">
      <alignment horizontal="left" vertical="center"/>
    </xf>
    <xf numFmtId="0" fontId="5" fillId="0" borderId="32" xfId="1" applyNumberFormat="1" applyFont="1" applyFill="1" applyBorder="1" applyAlignment="1">
      <alignment horizontal="left" vertical="center"/>
    </xf>
    <xf numFmtId="43" fontId="5" fillId="0" borderId="32" xfId="1" applyFont="1" applyFill="1" applyBorder="1" applyAlignment="1">
      <alignment vertical="center" wrapText="1"/>
    </xf>
    <xf numFmtId="43" fontId="5" fillId="0" borderId="32" xfId="1" applyFont="1" applyFill="1" applyBorder="1" applyAlignment="1">
      <alignment horizontal="center" vertical="center"/>
    </xf>
    <xf numFmtId="43" fontId="5" fillId="0" borderId="41" xfId="1" applyFont="1" applyFill="1" applyBorder="1" applyAlignment="1">
      <alignment vertical="center"/>
    </xf>
    <xf numFmtId="43" fontId="5" fillId="0" borderId="42" xfId="1" applyFont="1" applyFill="1" applyBorder="1" applyAlignment="1">
      <alignment vertical="center"/>
    </xf>
    <xf numFmtId="43" fontId="4" fillId="0" borderId="36" xfId="1" applyFont="1" applyFill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 wrapText="1"/>
    </xf>
    <xf numFmtId="43" fontId="5" fillId="0" borderId="41" xfId="1" applyFont="1" applyFill="1" applyBorder="1" applyAlignment="1">
      <alignment horizontal="left" vertical="center"/>
    </xf>
    <xf numFmtId="0" fontId="3" fillId="0" borderId="43" xfId="0" applyFont="1" applyBorder="1" applyAlignment="1">
      <alignment vertical="center"/>
    </xf>
    <xf numFmtId="43" fontId="7" fillId="0" borderId="44" xfId="1" applyFont="1" applyFill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 wrapText="1"/>
    </xf>
    <xf numFmtId="43" fontId="5" fillId="0" borderId="46" xfId="1" applyFont="1" applyFill="1" applyBorder="1" applyAlignment="1">
      <alignment horizontal="center" vertical="center"/>
    </xf>
    <xf numFmtId="43" fontId="5" fillId="0" borderId="47" xfId="1" applyFont="1" applyFill="1" applyBorder="1" applyAlignment="1">
      <alignment horizontal="left" vertical="center"/>
    </xf>
    <xf numFmtId="43" fontId="5" fillId="0" borderId="48" xfId="1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43" fontId="9" fillId="0" borderId="32" xfId="1" applyFont="1" applyFill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2" xfId="0" applyFont="1" applyBorder="1" applyAlignment="1">
      <alignment vertical="center" wrapText="1"/>
    </xf>
    <xf numFmtId="43" fontId="10" fillId="0" borderId="32" xfId="1" applyFont="1" applyFill="1" applyBorder="1" applyAlignment="1">
      <alignment horizontal="center" vertical="center"/>
    </xf>
    <xf numFmtId="43" fontId="9" fillId="0" borderId="32" xfId="1" applyFont="1" applyFill="1" applyBorder="1" applyAlignment="1">
      <alignment horizontal="right" vertical="center"/>
    </xf>
    <xf numFmtId="43" fontId="9" fillId="0" borderId="42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9" fontId="4" fillId="0" borderId="9" xfId="7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43" fontId="2" fillId="0" borderId="0" xfId="1" applyFont="1" applyFill="1" applyAlignment="1">
      <alignment vertical="center"/>
    </xf>
    <xf numFmtId="43" fontId="2" fillId="0" borderId="9" xfId="1" applyFont="1" applyFill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43" fontId="2" fillId="0" borderId="9" xfId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43" fontId="2" fillId="0" borderId="0" xfId="1" applyFont="1" applyFill="1" applyBorder="1" applyAlignment="1">
      <alignment horizontal="center" vertical="center"/>
    </xf>
    <xf numFmtId="43" fontId="2" fillId="0" borderId="13" xfId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43" fontId="2" fillId="0" borderId="38" xfId="1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2" xfId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3" fontId="2" fillId="0" borderId="5" xfId="1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wrapText="1"/>
    </xf>
    <xf numFmtId="43" fontId="2" fillId="0" borderId="11" xfId="1" applyFont="1" applyFill="1" applyBorder="1" applyAlignment="1">
      <alignment vertical="center"/>
    </xf>
    <xf numFmtId="43" fontId="4" fillId="0" borderId="34" xfId="1" applyFont="1" applyFill="1" applyBorder="1" applyAlignment="1">
      <alignment horizontal="left" vertical="center"/>
    </xf>
    <xf numFmtId="43" fontId="4" fillId="0" borderId="35" xfId="1" applyFont="1" applyFill="1" applyBorder="1" applyAlignment="1">
      <alignment horizontal="left" vertical="center"/>
    </xf>
    <xf numFmtId="43" fontId="4" fillId="0" borderId="36" xfId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43" fontId="4" fillId="0" borderId="10" xfId="1" applyFont="1" applyFill="1" applyBorder="1" applyAlignment="1">
      <alignment horizontal="left"/>
    </xf>
    <xf numFmtId="43" fontId="4" fillId="0" borderId="11" xfId="1" applyFont="1" applyFill="1" applyBorder="1" applyAlignment="1">
      <alignment horizontal="left"/>
    </xf>
    <xf numFmtId="43" fontId="4" fillId="0" borderId="10" xfId="1" applyFont="1" applyFill="1" applyBorder="1" applyAlignment="1">
      <alignment horizontal="left" vertical="center" wrapText="1"/>
    </xf>
    <xf numFmtId="43" fontId="4" fillId="0" borderId="11" xfId="1" applyFont="1" applyFill="1" applyBorder="1" applyAlignment="1">
      <alignment horizontal="left" vertical="center" wrapText="1"/>
    </xf>
    <xf numFmtId="43" fontId="2" fillId="0" borderId="10" xfId="1" applyFont="1" applyFill="1" applyBorder="1" applyAlignment="1">
      <alignment horizontal="left" vertical="center" wrapText="1"/>
    </xf>
    <xf numFmtId="43" fontId="6" fillId="0" borderId="10" xfId="1" applyFont="1" applyFill="1" applyBorder="1" applyAlignment="1">
      <alignment horizontal="left" vertical="center" wrapText="1"/>
    </xf>
    <xf numFmtId="43" fontId="6" fillId="0" borderId="11" xfId="1" applyFont="1" applyFill="1" applyBorder="1" applyAlignment="1">
      <alignment horizontal="left" vertical="center" wrapText="1"/>
    </xf>
    <xf numFmtId="43" fontId="2" fillId="0" borderId="11" xfId="1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30">
    <cellStyle name="Comma" xfId="1" builtinId="3"/>
    <cellStyle name="Comma 2" xfId="6" xr:uid="{00000000-0005-0000-0000-000001000000}"/>
    <cellStyle name="Comma 2 2" xfId="10" xr:uid="{00000000-0005-0000-0000-000002000000}"/>
    <cellStyle name="Comma 2 3" xfId="9" xr:uid="{00000000-0005-0000-0000-000003000000}"/>
    <cellStyle name="Comma 3" xfId="3" xr:uid="{00000000-0005-0000-0000-000004000000}"/>
    <cellStyle name="Comma 3 2" xfId="11" xr:uid="{00000000-0005-0000-0000-000005000000}"/>
    <cellStyle name="Comma 4" xfId="12" xr:uid="{00000000-0005-0000-0000-000006000000}"/>
    <cellStyle name="Comma 5" xfId="13" xr:uid="{00000000-0005-0000-0000-000007000000}"/>
    <cellStyle name="Comma 6" xfId="29" xr:uid="{00000000-0005-0000-0000-000008000000}"/>
    <cellStyle name="Comma 7" xfId="8" xr:uid="{00000000-0005-0000-0000-000009000000}"/>
    <cellStyle name="Comma0" xfId="14" xr:uid="{00000000-0005-0000-0000-00000A000000}"/>
    <cellStyle name="Comma1" xfId="15" xr:uid="{00000000-0005-0000-0000-00000B000000}"/>
    <cellStyle name="Comma2" xfId="16" xr:uid="{00000000-0005-0000-0000-00000C000000}"/>
    <cellStyle name="Comma3" xfId="17" xr:uid="{00000000-0005-0000-0000-00000D000000}"/>
    <cellStyle name="Date" xfId="18" xr:uid="{00000000-0005-0000-0000-00000E000000}"/>
    <cellStyle name="Fixed" xfId="19" xr:uid="{00000000-0005-0000-0000-00000F000000}"/>
    <cellStyle name="HEADING1" xfId="20" xr:uid="{00000000-0005-0000-0000-000010000000}"/>
    <cellStyle name="HEADING2" xfId="21" xr:uid="{00000000-0005-0000-0000-000011000000}"/>
    <cellStyle name="Normal" xfId="0" builtinId="0"/>
    <cellStyle name="Normal 2" xfId="4" xr:uid="{00000000-0005-0000-0000-000013000000}"/>
    <cellStyle name="Normal 2 2" xfId="22" xr:uid="{00000000-0005-0000-0000-000014000000}"/>
    <cellStyle name="Normal 3" xfId="5" xr:uid="{00000000-0005-0000-0000-000015000000}"/>
    <cellStyle name="Normal 4" xfId="2" xr:uid="{00000000-0005-0000-0000-000016000000}"/>
    <cellStyle name="Normal 4 2" xfId="24" xr:uid="{00000000-0005-0000-0000-000017000000}"/>
    <cellStyle name="Normal 4 3" xfId="23" xr:uid="{00000000-0005-0000-0000-000018000000}"/>
    <cellStyle name="Normal 5" xfId="28" xr:uid="{00000000-0005-0000-0000-000019000000}"/>
    <cellStyle name="or" xfId="25" xr:uid="{00000000-0005-0000-0000-00001A000000}"/>
    <cellStyle name="Percent" xfId="7" builtinId="5"/>
    <cellStyle name="Percent 2" xfId="27" xr:uid="{00000000-0005-0000-0000-00001C000000}"/>
    <cellStyle name="Percent 3" xfId="26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asambara/AppData/Local/Microsoft/Windows/INetCache/Content.Outlook/EFAU3Q96/IPC%205%20Enukweni_draft%201-2%20exL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3.1a"/>
      <sheetName val="Sundry"/>
      <sheetName val="Form 3.2a"/>
      <sheetName val="Bills"/>
      <sheetName val="Escallation Calcs"/>
      <sheetName val="MOS"/>
      <sheetName val="Escalations"/>
      <sheetName val="Currency"/>
    </sheetNames>
    <sheetDataSet>
      <sheetData sheetId="0" refreshError="1"/>
      <sheetData sheetId="1" refreshError="1"/>
      <sheetData sheetId="2" refreshError="1"/>
      <sheetData sheetId="3">
        <row r="139">
          <cell r="A139">
            <v>3400</v>
          </cell>
          <cell r="B139" t="str">
            <v>PAVEMENT LAYERS IN GRAVEL MATERIAL</v>
          </cell>
        </row>
        <row r="243">
          <cell r="A243">
            <v>7100</v>
          </cell>
          <cell r="B243" t="str">
            <v>TESTING OF MATERIALS AND WORKMANSHIP</v>
          </cell>
        </row>
        <row r="244">
          <cell r="A244">
            <v>71.02</v>
          </cell>
          <cell r="B244" t="str">
            <v>Other special tests requested by the Engineer:</v>
          </cell>
        </row>
        <row r="245">
          <cell r="A245" t="str">
            <v>(a)</v>
          </cell>
          <cell r="B245" t="str">
            <v>Cost of testing</v>
          </cell>
        </row>
        <row r="246">
          <cell r="A246" t="str">
            <v>(b)</v>
          </cell>
          <cell r="B246" t="str">
            <v>Charge on prime cost sum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16"/>
  <sheetViews>
    <sheetView tabSelected="1" view="pageBreakPreview" topLeftCell="A278" zoomScale="110" zoomScaleNormal="80" zoomScaleSheetLayoutView="110" workbookViewId="0">
      <selection activeCell="G1" sqref="G1"/>
    </sheetView>
  </sheetViews>
  <sheetFormatPr defaultColWidth="9.1796875" defaultRowHeight="14" x14ac:dyDescent="0.25"/>
  <cols>
    <col min="1" max="1" width="1.1796875" style="169" customWidth="1"/>
    <col min="2" max="2" width="10.36328125" style="169" customWidth="1"/>
    <col min="3" max="3" width="7.36328125" style="67" customWidth="1"/>
    <col min="4" max="4" width="61.81640625" style="169" customWidth="1"/>
    <col min="5" max="5" width="9.54296875" style="170" bestFit="1" customWidth="1"/>
    <col min="6" max="6" width="15.81640625" style="18" customWidth="1"/>
    <col min="7" max="7" width="16.26953125" style="67" bestFit="1" customWidth="1"/>
    <col min="8" max="8" width="21.36328125" style="67" customWidth="1"/>
    <col min="9" max="16384" width="9.1796875" style="169"/>
  </cols>
  <sheetData>
    <row r="2" spans="2:8" s="9" customFormat="1" ht="18" x14ac:dyDescent="0.25">
      <c r="B2" s="293" t="s">
        <v>0</v>
      </c>
      <c r="C2" s="293"/>
      <c r="D2" s="293"/>
      <c r="E2" s="293"/>
      <c r="F2" s="293"/>
      <c r="G2" s="293"/>
      <c r="H2" s="293"/>
    </row>
    <row r="3" spans="2:8" s="9" customFormat="1" ht="19" customHeight="1" x14ac:dyDescent="0.25">
      <c r="B3" s="292" t="s">
        <v>298</v>
      </c>
      <c r="C3" s="292"/>
      <c r="D3" s="292"/>
      <c r="E3" s="292"/>
      <c r="F3" s="292"/>
      <c r="G3" s="292"/>
      <c r="H3" s="292"/>
    </row>
    <row r="4" spans="2:8" s="9" customFormat="1" ht="19" customHeight="1" x14ac:dyDescent="0.25">
      <c r="B4" s="292" t="s">
        <v>289</v>
      </c>
      <c r="C4" s="292"/>
      <c r="D4" s="292"/>
      <c r="E4" s="292"/>
      <c r="F4" s="292"/>
      <c r="G4" s="292"/>
      <c r="H4" s="292"/>
    </row>
    <row r="5" spans="2:8" s="13" customFormat="1" ht="13" x14ac:dyDescent="0.25">
      <c r="B5" s="294" t="s">
        <v>1</v>
      </c>
      <c r="C5" s="294"/>
      <c r="D5" s="294"/>
      <c r="E5" s="294"/>
      <c r="F5" s="294"/>
      <c r="G5" s="294"/>
      <c r="H5" s="294"/>
    </row>
    <row r="6" spans="2:8" s="9" customFormat="1" ht="18" x14ac:dyDescent="0.25">
      <c r="B6" s="14"/>
      <c r="C6" s="15"/>
      <c r="E6" s="16"/>
      <c r="F6" s="11"/>
      <c r="G6" s="17"/>
      <c r="H6" s="18" t="s">
        <v>2</v>
      </c>
    </row>
    <row r="7" spans="2:8" s="9" customFormat="1" ht="13" x14ac:dyDescent="0.25">
      <c r="B7" s="19" t="s">
        <v>3</v>
      </c>
      <c r="C7" s="20" t="s">
        <v>4</v>
      </c>
      <c r="D7" s="21"/>
      <c r="E7" s="22" t="s">
        <v>5</v>
      </c>
      <c r="F7" s="23" t="s">
        <v>6</v>
      </c>
      <c r="G7" s="24" t="s">
        <v>7</v>
      </c>
      <c r="H7" s="23" t="s">
        <v>8</v>
      </c>
    </row>
    <row r="8" spans="2:8" s="9" customFormat="1" ht="13.5" thickBot="1" x14ac:dyDescent="0.3">
      <c r="B8" s="25"/>
      <c r="C8" s="26"/>
      <c r="D8" s="27"/>
      <c r="E8" s="28"/>
      <c r="F8" s="29"/>
      <c r="G8" s="30" t="s">
        <v>9</v>
      </c>
      <c r="H8" s="29" t="s">
        <v>9</v>
      </c>
    </row>
    <row r="9" spans="2:8" s="9" customFormat="1" ht="12.5" x14ac:dyDescent="0.25">
      <c r="B9" s="31"/>
      <c r="C9" s="32"/>
      <c r="D9" s="33"/>
      <c r="E9" s="34"/>
      <c r="F9" s="35"/>
      <c r="G9" s="36"/>
      <c r="H9" s="36"/>
    </row>
    <row r="10" spans="2:8" s="13" customFormat="1" ht="13" x14ac:dyDescent="0.25">
      <c r="B10" s="37">
        <v>1300</v>
      </c>
      <c r="C10" s="38" t="s">
        <v>10</v>
      </c>
      <c r="E10" s="39"/>
      <c r="F10" s="40"/>
      <c r="G10" s="41"/>
      <c r="H10" s="41"/>
    </row>
    <row r="11" spans="2:8" s="9" customFormat="1" ht="13" x14ac:dyDescent="0.25">
      <c r="B11" s="42"/>
      <c r="C11" s="38" t="s">
        <v>11</v>
      </c>
      <c r="E11" s="43"/>
      <c r="F11" s="3"/>
      <c r="G11" s="5"/>
      <c r="H11" s="5"/>
    </row>
    <row r="12" spans="2:8" s="9" customFormat="1" ht="12.5" x14ac:dyDescent="0.25">
      <c r="B12" s="42"/>
      <c r="C12" s="17"/>
      <c r="E12" s="43"/>
      <c r="F12" s="3"/>
      <c r="G12" s="5"/>
      <c r="H12" s="5"/>
    </row>
    <row r="13" spans="2:8" s="9" customFormat="1" ht="12.5" x14ac:dyDescent="0.25">
      <c r="B13" s="44">
        <v>13.01</v>
      </c>
      <c r="C13" s="45" t="s">
        <v>12</v>
      </c>
      <c r="D13" s="46" t="s">
        <v>13</v>
      </c>
      <c r="E13" s="47" t="s">
        <v>14</v>
      </c>
      <c r="F13" s="3">
        <v>1</v>
      </c>
      <c r="G13" s="5"/>
      <c r="H13" s="5">
        <f t="shared" ref="H13:H35" si="0">+F13*G13</f>
        <v>0</v>
      </c>
    </row>
    <row r="14" spans="2:8" s="9" customFormat="1" ht="12.5" x14ac:dyDescent="0.25">
      <c r="B14" s="48"/>
      <c r="C14" s="45" t="s">
        <v>15</v>
      </c>
      <c r="D14" s="46" t="s">
        <v>16</v>
      </c>
      <c r="E14" s="49" t="s">
        <v>14</v>
      </c>
      <c r="F14" s="3">
        <v>1</v>
      </c>
      <c r="G14" s="5"/>
      <c r="H14" s="5">
        <f t="shared" si="0"/>
        <v>0</v>
      </c>
    </row>
    <row r="15" spans="2:8" s="9" customFormat="1" ht="12.5" x14ac:dyDescent="0.25">
      <c r="B15" s="48"/>
      <c r="C15" s="45" t="s">
        <v>17</v>
      </c>
      <c r="D15" s="46" t="s">
        <v>18</v>
      </c>
      <c r="E15" s="47" t="s">
        <v>19</v>
      </c>
      <c r="F15" s="3">
        <v>9</v>
      </c>
      <c r="G15" s="5"/>
      <c r="H15" s="5">
        <f t="shared" si="0"/>
        <v>0</v>
      </c>
    </row>
    <row r="16" spans="2:8" s="9" customFormat="1" ht="12.5" x14ac:dyDescent="0.25">
      <c r="B16" s="48"/>
      <c r="C16" s="295"/>
      <c r="D16" s="296"/>
      <c r="E16" s="47"/>
      <c r="F16" s="3"/>
      <c r="G16" s="5"/>
      <c r="H16" s="5">
        <f t="shared" si="0"/>
        <v>0</v>
      </c>
    </row>
    <row r="17" spans="2:8" s="9" customFormat="1" ht="12.5" x14ac:dyDescent="0.25">
      <c r="B17" s="48"/>
      <c r="C17" s="12"/>
      <c r="D17" s="50"/>
      <c r="E17" s="51"/>
      <c r="F17" s="3"/>
      <c r="G17" s="5"/>
      <c r="H17" s="5">
        <f t="shared" si="0"/>
        <v>0</v>
      </c>
    </row>
    <row r="18" spans="2:8" s="9" customFormat="1" ht="13" x14ac:dyDescent="0.25">
      <c r="B18" s="37" t="s">
        <v>20</v>
      </c>
      <c r="C18" s="52" t="s">
        <v>21</v>
      </c>
      <c r="E18" s="51"/>
      <c r="F18" s="3"/>
      <c r="G18" s="5"/>
      <c r="H18" s="5">
        <f t="shared" si="0"/>
        <v>0</v>
      </c>
    </row>
    <row r="19" spans="2:8" s="9" customFormat="1" ht="12.5" x14ac:dyDescent="0.25">
      <c r="B19" s="53"/>
      <c r="C19" s="54" t="s">
        <v>12</v>
      </c>
      <c r="D19" s="9" t="s">
        <v>22</v>
      </c>
      <c r="E19" s="51" t="s">
        <v>23</v>
      </c>
      <c r="F19" s="3">
        <v>1</v>
      </c>
      <c r="G19" s="5">
        <v>700000000</v>
      </c>
      <c r="H19" s="5">
        <f t="shared" si="0"/>
        <v>700000000</v>
      </c>
    </row>
    <row r="20" spans="2:8" s="9" customFormat="1" ht="25" x14ac:dyDescent="0.25">
      <c r="B20" s="53"/>
      <c r="C20" s="17" t="s">
        <v>24</v>
      </c>
      <c r="D20" s="16" t="s">
        <v>25</v>
      </c>
      <c r="E20" s="51" t="s">
        <v>26</v>
      </c>
      <c r="F20" s="3">
        <f>+G19</f>
        <v>700000000</v>
      </c>
      <c r="G20" s="55"/>
      <c r="H20" s="5"/>
    </row>
    <row r="21" spans="2:8" s="9" customFormat="1" ht="12.5" x14ac:dyDescent="0.25">
      <c r="B21" s="53"/>
      <c r="C21" s="17"/>
      <c r="E21" s="51"/>
      <c r="F21" s="3"/>
      <c r="G21" s="5"/>
      <c r="H21" s="5">
        <f t="shared" si="0"/>
        <v>0</v>
      </c>
    </row>
    <row r="22" spans="2:8" s="9" customFormat="1" ht="13" x14ac:dyDescent="0.25">
      <c r="B22" s="37" t="s">
        <v>27</v>
      </c>
      <c r="C22" s="52" t="s">
        <v>28</v>
      </c>
      <c r="E22" s="51"/>
      <c r="F22" s="3"/>
      <c r="G22" s="5"/>
      <c r="H22" s="5">
        <f t="shared" si="0"/>
        <v>0</v>
      </c>
    </row>
    <row r="23" spans="2:8" s="9" customFormat="1" ht="12.5" x14ac:dyDescent="0.25">
      <c r="B23" s="53"/>
      <c r="C23" s="17" t="s">
        <v>12</v>
      </c>
      <c r="D23" s="9" t="s">
        <v>29</v>
      </c>
      <c r="E23" s="51" t="s">
        <v>23</v>
      </c>
      <c r="F23" s="3">
        <v>1</v>
      </c>
      <c r="G23" s="5">
        <v>700000000</v>
      </c>
      <c r="H23" s="5">
        <f t="shared" si="0"/>
        <v>700000000</v>
      </c>
    </row>
    <row r="24" spans="2:8" s="9" customFormat="1" ht="25" x14ac:dyDescent="0.25">
      <c r="B24" s="53"/>
      <c r="C24" s="17" t="s">
        <v>24</v>
      </c>
      <c r="D24" s="16" t="s">
        <v>30</v>
      </c>
      <c r="E24" s="51" t="s">
        <v>26</v>
      </c>
      <c r="F24" s="3">
        <f>+G23</f>
        <v>700000000</v>
      </c>
      <c r="G24" s="55"/>
      <c r="H24" s="5">
        <f t="shared" si="0"/>
        <v>0</v>
      </c>
    </row>
    <row r="25" spans="2:8" s="9" customFormat="1" ht="12.5" x14ac:dyDescent="0.25">
      <c r="B25" s="53"/>
      <c r="C25" s="17"/>
      <c r="E25" s="51"/>
      <c r="F25" s="3"/>
      <c r="G25" s="5"/>
      <c r="H25" s="5">
        <f t="shared" si="0"/>
        <v>0</v>
      </c>
    </row>
    <row r="26" spans="2:8" s="9" customFormat="1" ht="13" x14ac:dyDescent="0.25">
      <c r="B26" s="37" t="s">
        <v>31</v>
      </c>
      <c r="C26" s="52" t="s">
        <v>32</v>
      </c>
      <c r="E26" s="51" t="s">
        <v>33</v>
      </c>
      <c r="F26" s="3">
        <v>2</v>
      </c>
      <c r="G26" s="5"/>
      <c r="H26" s="5">
        <f t="shared" si="0"/>
        <v>0</v>
      </c>
    </row>
    <row r="27" spans="2:8" s="9" customFormat="1" ht="12.5" x14ac:dyDescent="0.25">
      <c r="B27" s="44"/>
      <c r="C27" s="17"/>
      <c r="E27" s="51"/>
      <c r="F27" s="3"/>
      <c r="G27" s="5"/>
      <c r="H27" s="5">
        <f t="shared" si="0"/>
        <v>0</v>
      </c>
    </row>
    <row r="28" spans="2:8" s="9" customFormat="1" ht="13" x14ac:dyDescent="0.25">
      <c r="B28" s="37" t="s">
        <v>34</v>
      </c>
      <c r="C28" s="52" t="s">
        <v>35</v>
      </c>
      <c r="D28" s="13"/>
      <c r="E28" s="51"/>
      <c r="F28" s="3"/>
      <c r="G28" s="5"/>
      <c r="H28" s="5">
        <f t="shared" si="0"/>
        <v>0</v>
      </c>
    </row>
    <row r="29" spans="2:8" s="9" customFormat="1" ht="12.5" x14ac:dyDescent="0.25">
      <c r="B29" s="44"/>
      <c r="C29" s="17" t="s">
        <v>12</v>
      </c>
      <c r="D29" s="9" t="s">
        <v>36</v>
      </c>
      <c r="E29" s="51" t="s">
        <v>14</v>
      </c>
      <c r="F29" s="3">
        <v>1</v>
      </c>
      <c r="G29" s="5"/>
      <c r="H29" s="5">
        <f t="shared" si="0"/>
        <v>0</v>
      </c>
    </row>
    <row r="30" spans="2:8" s="9" customFormat="1" ht="12.65" customHeight="1" x14ac:dyDescent="0.25">
      <c r="B30" s="44"/>
      <c r="C30" s="17" t="s">
        <v>24</v>
      </c>
      <c r="D30" s="9" t="s">
        <v>37</v>
      </c>
      <c r="E30" s="51" t="s">
        <v>38</v>
      </c>
      <c r="F30" s="3">
        <v>9</v>
      </c>
      <c r="G30" s="5"/>
      <c r="H30" s="5">
        <f t="shared" si="0"/>
        <v>0</v>
      </c>
    </row>
    <row r="31" spans="2:8" s="9" customFormat="1" ht="12.5" x14ac:dyDescent="0.25">
      <c r="B31" s="44"/>
      <c r="C31" s="17"/>
      <c r="E31" s="51"/>
      <c r="F31" s="3"/>
      <c r="G31" s="5"/>
      <c r="H31" s="5">
        <f t="shared" si="0"/>
        <v>0</v>
      </c>
    </row>
    <row r="32" spans="2:8" s="9" customFormat="1" ht="13" x14ac:dyDescent="0.25">
      <c r="B32" s="37" t="s">
        <v>39</v>
      </c>
      <c r="C32" s="52" t="s">
        <v>40</v>
      </c>
      <c r="E32" s="51"/>
      <c r="F32" s="3"/>
      <c r="G32" s="5"/>
      <c r="H32" s="5">
        <f t="shared" si="0"/>
        <v>0</v>
      </c>
    </row>
    <row r="33" spans="2:8" s="9" customFormat="1" ht="13" x14ac:dyDescent="0.25">
      <c r="B33" s="56"/>
      <c r="C33" s="17" t="s">
        <v>12</v>
      </c>
      <c r="D33" s="9" t="s">
        <v>36</v>
      </c>
      <c r="E33" s="51" t="s">
        <v>14</v>
      </c>
      <c r="F33" s="3">
        <v>1</v>
      </c>
      <c r="G33" s="5"/>
      <c r="H33" s="5">
        <f t="shared" si="0"/>
        <v>0</v>
      </c>
    </row>
    <row r="34" spans="2:8" s="9" customFormat="1" ht="12.65" customHeight="1" x14ac:dyDescent="0.25">
      <c r="B34" s="53"/>
      <c r="C34" s="17" t="s">
        <v>24</v>
      </c>
      <c r="D34" s="9" t="s">
        <v>37</v>
      </c>
      <c r="E34" s="51" t="s">
        <v>38</v>
      </c>
      <c r="F34" s="3">
        <v>9</v>
      </c>
      <c r="G34" s="5"/>
      <c r="H34" s="5">
        <f t="shared" si="0"/>
        <v>0</v>
      </c>
    </row>
    <row r="35" spans="2:8" s="9" customFormat="1" ht="12.5" x14ac:dyDescent="0.25">
      <c r="B35" s="53"/>
      <c r="C35" s="17"/>
      <c r="E35" s="51"/>
      <c r="F35" s="3"/>
      <c r="G35" s="5"/>
      <c r="H35" s="5">
        <f t="shared" si="0"/>
        <v>0</v>
      </c>
    </row>
    <row r="36" spans="2:8" s="9" customFormat="1" ht="13" x14ac:dyDescent="0.25">
      <c r="B36" s="37" t="s">
        <v>41</v>
      </c>
      <c r="C36" s="52" t="s">
        <v>42</v>
      </c>
      <c r="D36" s="13"/>
      <c r="E36" s="51"/>
      <c r="F36" s="3"/>
      <c r="G36" s="5"/>
      <c r="H36" s="5"/>
    </row>
    <row r="37" spans="2:8" s="9" customFormat="1" ht="13" thickBot="1" x14ac:dyDescent="0.3">
      <c r="B37" s="53"/>
      <c r="C37" s="17"/>
      <c r="E37" s="51"/>
      <c r="F37" s="3"/>
      <c r="G37" s="5"/>
      <c r="H37" s="5"/>
    </row>
    <row r="38" spans="2:8" s="9" customFormat="1" ht="13" x14ac:dyDescent="0.25">
      <c r="B38" s="57" t="s">
        <v>43</v>
      </c>
      <c r="C38" s="58"/>
      <c r="D38" s="59"/>
      <c r="E38" s="60"/>
      <c r="F38" s="61"/>
      <c r="G38" s="58"/>
      <c r="H38" s="1">
        <f>SUM(H13:H37)</f>
        <v>1400000000</v>
      </c>
    </row>
    <row r="39" spans="2:8" s="9" customFormat="1" ht="13" x14ac:dyDescent="0.25">
      <c r="B39" s="21"/>
      <c r="C39" s="62"/>
      <c r="D39" s="63"/>
      <c r="E39" s="64"/>
      <c r="F39" s="65"/>
      <c r="G39" s="62"/>
      <c r="H39" s="20"/>
    </row>
    <row r="40" spans="2:8" s="9" customFormat="1" x14ac:dyDescent="0.25">
      <c r="B40" s="13"/>
      <c r="C40" s="17"/>
      <c r="D40" s="10"/>
      <c r="E40" s="66"/>
      <c r="F40" s="11"/>
      <c r="G40" s="17"/>
      <c r="H40" s="67" t="s">
        <v>47</v>
      </c>
    </row>
    <row r="41" spans="2:8" s="9" customFormat="1" ht="13" x14ac:dyDescent="0.25">
      <c r="B41" s="19" t="s">
        <v>3</v>
      </c>
      <c r="C41" s="20" t="s">
        <v>4</v>
      </c>
      <c r="D41" s="21"/>
      <c r="E41" s="22" t="s">
        <v>5</v>
      </c>
      <c r="F41" s="23" t="s">
        <v>6</v>
      </c>
      <c r="G41" s="24" t="s">
        <v>7</v>
      </c>
      <c r="H41" s="23" t="s">
        <v>8</v>
      </c>
    </row>
    <row r="42" spans="2:8" s="9" customFormat="1" ht="13.5" thickBot="1" x14ac:dyDescent="0.3">
      <c r="B42" s="25"/>
      <c r="C42" s="26"/>
      <c r="D42" s="27"/>
      <c r="E42" s="28"/>
      <c r="F42" s="29"/>
      <c r="G42" s="30" t="s">
        <v>9</v>
      </c>
      <c r="H42" s="29" t="s">
        <v>9</v>
      </c>
    </row>
    <row r="43" spans="2:8" s="9" customFormat="1" ht="13" x14ac:dyDescent="0.25">
      <c r="B43" s="68"/>
      <c r="C43" s="69"/>
      <c r="D43" s="70"/>
      <c r="E43" s="71"/>
      <c r="F43" s="23"/>
      <c r="G43" s="72"/>
      <c r="H43" s="23"/>
    </row>
    <row r="44" spans="2:8" s="9" customFormat="1" ht="13" x14ac:dyDescent="0.25">
      <c r="B44" s="37">
        <v>1400</v>
      </c>
      <c r="C44" s="52" t="s">
        <v>275</v>
      </c>
      <c r="E44" s="51"/>
      <c r="F44" s="3"/>
      <c r="G44" s="5"/>
      <c r="H44" s="5"/>
    </row>
    <row r="45" spans="2:8" s="9" customFormat="1" ht="12.5" x14ac:dyDescent="0.25">
      <c r="B45" s="44" t="s">
        <v>276</v>
      </c>
      <c r="C45" s="17" t="s">
        <v>277</v>
      </c>
      <c r="E45" s="47" t="s">
        <v>38</v>
      </c>
      <c r="F45" s="3">
        <v>9</v>
      </c>
      <c r="G45" s="5"/>
      <c r="H45" s="5">
        <f t="shared" ref="H45" si="1">+F45*G45</f>
        <v>0</v>
      </c>
    </row>
    <row r="46" spans="2:8" s="9" customFormat="1" ht="12.5" x14ac:dyDescent="0.25">
      <c r="B46" s="44"/>
      <c r="C46" s="17"/>
      <c r="E46" s="47"/>
      <c r="F46" s="3"/>
      <c r="G46" s="5"/>
      <c r="H46" s="5"/>
    </row>
    <row r="47" spans="2:8" s="9" customFormat="1" ht="29.25" customHeight="1" x14ac:dyDescent="0.25">
      <c r="B47" s="37" t="s">
        <v>278</v>
      </c>
      <c r="C47" s="302" t="s">
        <v>279</v>
      </c>
      <c r="D47" s="303"/>
      <c r="E47" s="47"/>
      <c r="F47" s="3"/>
      <c r="G47" s="5"/>
      <c r="H47" s="5"/>
    </row>
    <row r="48" spans="2:8" s="9" customFormat="1" ht="12.5" x14ac:dyDescent="0.25">
      <c r="B48" s="44" t="s">
        <v>46</v>
      </c>
      <c r="C48" s="17" t="s">
        <v>280</v>
      </c>
      <c r="E48" s="47" t="s">
        <v>282</v>
      </c>
      <c r="F48" s="3">
        <v>1</v>
      </c>
      <c r="G48" s="5">
        <v>15000000</v>
      </c>
      <c r="H48" s="5">
        <f t="shared" ref="H48" si="2">+F48*G48</f>
        <v>15000000</v>
      </c>
    </row>
    <row r="49" spans="2:8" s="9" customFormat="1" ht="30" customHeight="1" x14ac:dyDescent="0.25">
      <c r="B49" s="44" t="s">
        <v>15</v>
      </c>
      <c r="C49" s="299" t="s">
        <v>281</v>
      </c>
      <c r="D49" s="300"/>
      <c r="E49" s="74" t="s">
        <v>291</v>
      </c>
      <c r="F49" s="3">
        <f>+G48</f>
        <v>15000000</v>
      </c>
      <c r="G49" s="55"/>
      <c r="H49" s="5">
        <f>+F49*G49</f>
        <v>0</v>
      </c>
    </row>
    <row r="50" spans="2:8" s="9" customFormat="1" ht="13" thickBot="1" x14ac:dyDescent="0.3">
      <c r="B50" s="48"/>
      <c r="C50" s="17"/>
      <c r="E50" s="47"/>
      <c r="F50" s="3"/>
      <c r="G50" s="5"/>
      <c r="H50" s="5"/>
    </row>
    <row r="51" spans="2:8" s="9" customFormat="1" ht="15.5" x14ac:dyDescent="0.25">
      <c r="B51" s="75" t="s">
        <v>283</v>
      </c>
      <c r="C51" s="58"/>
      <c r="D51" s="59"/>
      <c r="E51" s="76"/>
      <c r="F51" s="61"/>
      <c r="G51" s="77"/>
      <c r="H51" s="78">
        <f>SUM(H45:H49)</f>
        <v>15000000</v>
      </c>
    </row>
    <row r="52" spans="2:8" s="9" customFormat="1" ht="13" x14ac:dyDescent="0.25">
      <c r="B52" s="13"/>
      <c r="C52" s="79"/>
      <c r="E52" s="16"/>
      <c r="F52" s="80"/>
      <c r="G52" s="79"/>
      <c r="H52" s="81"/>
    </row>
    <row r="53" spans="2:8" s="9" customFormat="1" x14ac:dyDescent="0.25">
      <c r="B53" s="13"/>
      <c r="C53" s="17"/>
      <c r="D53" s="10"/>
      <c r="E53" s="66"/>
      <c r="F53" s="11"/>
      <c r="G53" s="17"/>
      <c r="H53" s="67" t="s">
        <v>47</v>
      </c>
    </row>
    <row r="54" spans="2:8" s="9" customFormat="1" ht="13" x14ac:dyDescent="0.25">
      <c r="B54" s="19" t="s">
        <v>3</v>
      </c>
      <c r="C54" s="20" t="s">
        <v>4</v>
      </c>
      <c r="D54" s="21"/>
      <c r="E54" s="22" t="s">
        <v>5</v>
      </c>
      <c r="F54" s="23" t="s">
        <v>6</v>
      </c>
      <c r="G54" s="24" t="s">
        <v>7</v>
      </c>
      <c r="H54" s="23" t="s">
        <v>8</v>
      </c>
    </row>
    <row r="55" spans="2:8" s="9" customFormat="1" ht="13.5" thickBot="1" x14ac:dyDescent="0.3">
      <c r="B55" s="25"/>
      <c r="C55" s="26"/>
      <c r="D55" s="27"/>
      <c r="E55" s="28"/>
      <c r="F55" s="29"/>
      <c r="G55" s="30" t="s">
        <v>9</v>
      </c>
      <c r="H55" s="29" t="s">
        <v>9</v>
      </c>
    </row>
    <row r="56" spans="2:8" s="9" customFormat="1" ht="13" x14ac:dyDescent="0.25">
      <c r="B56" s="68"/>
      <c r="C56" s="69"/>
      <c r="D56" s="70"/>
      <c r="E56" s="71"/>
      <c r="F56" s="23"/>
      <c r="G56" s="72"/>
      <c r="H56" s="23"/>
    </row>
    <row r="57" spans="2:8" s="9" customFormat="1" ht="13" x14ac:dyDescent="0.25">
      <c r="B57" s="37">
        <v>1500</v>
      </c>
      <c r="C57" s="52" t="s">
        <v>48</v>
      </c>
      <c r="E57" s="51"/>
      <c r="F57" s="3"/>
      <c r="G57" s="5"/>
      <c r="H57" s="5"/>
    </row>
    <row r="58" spans="2:8" s="9" customFormat="1" ht="12.5" x14ac:dyDescent="0.25">
      <c r="B58" s="44"/>
      <c r="C58" s="17"/>
      <c r="E58" s="51"/>
      <c r="F58" s="3"/>
      <c r="G58" s="5"/>
      <c r="H58" s="5"/>
    </row>
    <row r="59" spans="2:8" s="9" customFormat="1" ht="13" x14ac:dyDescent="0.25">
      <c r="B59" s="37">
        <v>15.01</v>
      </c>
      <c r="C59" s="52" t="s">
        <v>49</v>
      </c>
      <c r="E59" s="47" t="s">
        <v>50</v>
      </c>
      <c r="F59" s="3">
        <v>17</v>
      </c>
      <c r="G59" s="5"/>
      <c r="H59" s="5">
        <f t="shared" ref="H59:H69" si="3">+F59*G59</f>
        <v>0</v>
      </c>
    </row>
    <row r="60" spans="2:8" s="9" customFormat="1" ht="12.5" x14ac:dyDescent="0.25">
      <c r="B60" s="44"/>
      <c r="C60" s="17"/>
      <c r="E60" s="47"/>
      <c r="F60" s="3"/>
      <c r="G60" s="5"/>
      <c r="H60" s="5">
        <f t="shared" si="3"/>
        <v>0</v>
      </c>
    </row>
    <row r="61" spans="2:8" s="9" customFormat="1" ht="13" x14ac:dyDescent="0.25">
      <c r="B61" s="37">
        <v>15.03</v>
      </c>
      <c r="C61" s="52" t="s">
        <v>51</v>
      </c>
      <c r="E61" s="47" t="s">
        <v>52</v>
      </c>
      <c r="F61" s="3"/>
      <c r="G61" s="5"/>
      <c r="H61" s="5">
        <f t="shared" si="3"/>
        <v>0</v>
      </c>
    </row>
    <row r="62" spans="2:8" s="9" customFormat="1" ht="12.5" x14ac:dyDescent="0.25">
      <c r="B62" s="44"/>
      <c r="C62" s="8" t="s">
        <v>46</v>
      </c>
      <c r="D62" s="9" t="s">
        <v>53</v>
      </c>
      <c r="E62" s="47" t="s">
        <v>14</v>
      </c>
      <c r="F62" s="3">
        <v>1</v>
      </c>
      <c r="G62" s="5"/>
      <c r="H62" s="5">
        <f t="shared" si="3"/>
        <v>0</v>
      </c>
    </row>
    <row r="63" spans="2:8" s="9" customFormat="1" ht="12.5" x14ac:dyDescent="0.25">
      <c r="B63" s="44"/>
      <c r="C63" s="8" t="s">
        <v>15</v>
      </c>
      <c r="D63" s="9" t="s">
        <v>54</v>
      </c>
      <c r="E63" s="47" t="s">
        <v>33</v>
      </c>
      <c r="F63" s="3">
        <v>12</v>
      </c>
      <c r="G63" s="5"/>
      <c r="H63" s="5">
        <f t="shared" si="3"/>
        <v>0</v>
      </c>
    </row>
    <row r="64" spans="2:8" s="9" customFormat="1" ht="12.5" x14ac:dyDescent="0.25">
      <c r="B64" s="48"/>
      <c r="C64" s="8" t="s">
        <v>55</v>
      </c>
      <c r="D64" s="9" t="s">
        <v>56</v>
      </c>
      <c r="E64" s="47" t="s">
        <v>33</v>
      </c>
      <c r="F64" s="3">
        <v>48</v>
      </c>
      <c r="G64" s="5"/>
      <c r="H64" s="5">
        <f t="shared" si="3"/>
        <v>0</v>
      </c>
    </row>
    <row r="65" spans="2:8" s="9" customFormat="1" ht="12.5" x14ac:dyDescent="0.25">
      <c r="B65" s="48"/>
      <c r="C65" s="8" t="s">
        <v>60</v>
      </c>
      <c r="D65" s="9" t="s">
        <v>61</v>
      </c>
      <c r="E65" s="47" t="s">
        <v>33</v>
      </c>
      <c r="F65" s="3">
        <v>12</v>
      </c>
      <c r="G65" s="5"/>
      <c r="H65" s="5">
        <f t="shared" si="3"/>
        <v>0</v>
      </c>
    </row>
    <row r="66" spans="2:8" s="9" customFormat="1" ht="12.5" x14ac:dyDescent="0.25">
      <c r="B66" s="48"/>
      <c r="C66" s="8" t="s">
        <v>44</v>
      </c>
      <c r="D66" s="9" t="s">
        <v>62</v>
      </c>
      <c r="E66" s="47" t="s">
        <v>63</v>
      </c>
      <c r="F66" s="3">
        <v>1</v>
      </c>
      <c r="G66" s="5"/>
      <c r="H66" s="5">
        <f t="shared" si="3"/>
        <v>0</v>
      </c>
    </row>
    <row r="67" spans="2:8" s="9" customFormat="1" ht="12.5" x14ac:dyDescent="0.25">
      <c r="B67" s="48"/>
      <c r="C67" s="8" t="s">
        <v>64</v>
      </c>
      <c r="D67" s="9" t="s">
        <v>65</v>
      </c>
      <c r="E67" s="47" t="s">
        <v>33</v>
      </c>
      <c r="F67" s="3">
        <v>12</v>
      </c>
      <c r="G67" s="5"/>
      <c r="H67" s="5">
        <f t="shared" si="3"/>
        <v>0</v>
      </c>
    </row>
    <row r="68" spans="2:8" s="9" customFormat="1" ht="12.5" x14ac:dyDescent="0.25">
      <c r="B68" s="48"/>
      <c r="C68" s="8"/>
      <c r="E68" s="47"/>
      <c r="F68" s="3"/>
      <c r="G68" s="5"/>
      <c r="H68" s="5">
        <f t="shared" si="3"/>
        <v>0</v>
      </c>
    </row>
    <row r="69" spans="2:8" s="9" customFormat="1" ht="26.25" customHeight="1" x14ac:dyDescent="0.25">
      <c r="B69" s="48" t="s">
        <v>66</v>
      </c>
      <c r="C69" s="299" t="s">
        <v>67</v>
      </c>
      <c r="D69" s="300"/>
      <c r="E69" s="47" t="s">
        <v>33</v>
      </c>
      <c r="F69" s="3">
        <v>3</v>
      </c>
      <c r="G69" s="5"/>
      <c r="H69" s="5">
        <f t="shared" si="3"/>
        <v>0</v>
      </c>
    </row>
    <row r="70" spans="2:8" s="9" customFormat="1" ht="13" thickBot="1" x14ac:dyDescent="0.3">
      <c r="B70" s="48"/>
      <c r="C70" s="17"/>
      <c r="E70" s="47"/>
      <c r="F70" s="3"/>
      <c r="G70" s="5"/>
      <c r="H70" s="5"/>
    </row>
    <row r="71" spans="2:8" s="9" customFormat="1" ht="15.5" x14ac:dyDescent="0.25">
      <c r="B71" s="75" t="s">
        <v>68</v>
      </c>
      <c r="C71" s="58"/>
      <c r="D71" s="59"/>
      <c r="E71" s="76"/>
      <c r="F71" s="61"/>
      <c r="G71" s="77"/>
      <c r="H71" s="78">
        <f>SUM(H59:H69)</f>
        <v>0</v>
      </c>
    </row>
    <row r="72" spans="2:8" s="9" customFormat="1" ht="15.5" x14ac:dyDescent="0.25">
      <c r="B72" s="82"/>
      <c r="C72" s="62"/>
      <c r="D72" s="63"/>
      <c r="E72" s="83"/>
      <c r="F72" s="65"/>
      <c r="G72" s="84"/>
      <c r="H72" s="85"/>
    </row>
    <row r="73" spans="2:8" s="9" customFormat="1" ht="15.5" x14ac:dyDescent="0.25">
      <c r="B73" s="86"/>
      <c r="C73" s="17"/>
      <c r="E73" s="66"/>
      <c r="F73" s="11"/>
      <c r="G73" s="87"/>
      <c r="H73" s="67" t="s">
        <v>69</v>
      </c>
    </row>
    <row r="74" spans="2:8" s="9" customFormat="1" ht="13" x14ac:dyDescent="0.25">
      <c r="B74" s="19" t="s">
        <v>3</v>
      </c>
      <c r="C74" s="88" t="s">
        <v>4</v>
      </c>
      <c r="D74" s="89"/>
      <c r="E74" s="22" t="s">
        <v>5</v>
      </c>
      <c r="F74" s="23" t="s">
        <v>6</v>
      </c>
      <c r="G74" s="23" t="s">
        <v>7</v>
      </c>
      <c r="H74" s="23" t="s">
        <v>8</v>
      </c>
    </row>
    <row r="75" spans="2:8" s="9" customFormat="1" ht="13.5" thickBot="1" x14ac:dyDescent="0.3">
      <c r="B75" s="25"/>
      <c r="C75" s="90"/>
      <c r="D75" s="91"/>
      <c r="E75" s="28"/>
      <c r="F75" s="29"/>
      <c r="G75" s="29" t="s">
        <v>9</v>
      </c>
      <c r="H75" s="29" t="s">
        <v>9</v>
      </c>
    </row>
    <row r="76" spans="2:8" s="9" customFormat="1" ht="13" x14ac:dyDescent="0.25">
      <c r="B76" s="92"/>
      <c r="C76" s="93"/>
      <c r="D76" s="94"/>
      <c r="E76" s="71"/>
      <c r="F76" s="23"/>
      <c r="G76" s="72"/>
      <c r="H76" s="40"/>
    </row>
    <row r="77" spans="2:8" s="9" customFormat="1" ht="13" x14ac:dyDescent="0.25">
      <c r="B77" s="37">
        <v>1700</v>
      </c>
      <c r="C77" s="95" t="s">
        <v>70</v>
      </c>
      <c r="D77" s="96"/>
      <c r="E77" s="97"/>
      <c r="F77" s="40"/>
      <c r="G77" s="98"/>
      <c r="H77" s="40"/>
    </row>
    <row r="78" spans="2:8" s="9" customFormat="1" ht="13" x14ac:dyDescent="0.25">
      <c r="B78" s="92"/>
      <c r="C78" s="38"/>
      <c r="D78" s="96"/>
      <c r="E78" s="97"/>
      <c r="F78" s="40"/>
      <c r="G78" s="98"/>
      <c r="H78" s="40"/>
    </row>
    <row r="79" spans="2:8" s="9" customFormat="1" ht="13" x14ac:dyDescent="0.25">
      <c r="B79" s="37">
        <v>17.010000000000002</v>
      </c>
      <c r="C79" s="95" t="s">
        <v>71</v>
      </c>
      <c r="D79" s="99"/>
      <c r="E79" s="47" t="s">
        <v>72</v>
      </c>
      <c r="F79" s="3">
        <v>7.5</v>
      </c>
      <c r="G79" s="100"/>
      <c r="H79" s="3">
        <f t="shared" ref="H79:H100" si="4">+F79*G79</f>
        <v>0</v>
      </c>
    </row>
    <row r="80" spans="2:8" s="9" customFormat="1" ht="13" x14ac:dyDescent="0.25">
      <c r="B80" s="92"/>
      <c r="C80" s="38"/>
      <c r="D80" s="96"/>
      <c r="E80" s="97"/>
      <c r="F80" s="40">
        <v>0</v>
      </c>
      <c r="G80" s="98"/>
      <c r="H80" s="40">
        <f t="shared" si="4"/>
        <v>0</v>
      </c>
    </row>
    <row r="81" spans="2:8" s="9" customFormat="1" ht="13" x14ac:dyDescent="0.25">
      <c r="B81" s="37">
        <v>17.02</v>
      </c>
      <c r="C81" s="95" t="s">
        <v>73</v>
      </c>
      <c r="D81" s="99"/>
      <c r="E81" s="47"/>
      <c r="F81" s="3">
        <v>0</v>
      </c>
      <c r="G81" s="4"/>
      <c r="H81" s="4">
        <f t="shared" si="4"/>
        <v>0</v>
      </c>
    </row>
    <row r="82" spans="2:8" s="9" customFormat="1" ht="12.5" x14ac:dyDescent="0.25">
      <c r="B82" s="53"/>
      <c r="C82" s="6"/>
      <c r="D82" s="101"/>
      <c r="E82" s="47"/>
      <c r="F82" s="3">
        <v>0</v>
      </c>
      <c r="G82" s="4"/>
      <c r="H82" s="4">
        <f t="shared" si="4"/>
        <v>0</v>
      </c>
    </row>
    <row r="83" spans="2:8" s="9" customFormat="1" ht="12.5" x14ac:dyDescent="0.25">
      <c r="B83" s="53"/>
      <c r="C83" s="8" t="s">
        <v>46</v>
      </c>
      <c r="D83" s="101" t="s">
        <v>74</v>
      </c>
      <c r="E83" s="47" t="s">
        <v>33</v>
      </c>
      <c r="F83" s="3">
        <v>30</v>
      </c>
      <c r="G83" s="4"/>
      <c r="H83" s="4">
        <f t="shared" si="4"/>
        <v>0</v>
      </c>
    </row>
    <row r="84" spans="2:8" s="9" customFormat="1" ht="12.5" x14ac:dyDescent="0.25">
      <c r="B84" s="53"/>
      <c r="C84" s="8" t="s">
        <v>15</v>
      </c>
      <c r="D84" s="101" t="s">
        <v>75</v>
      </c>
      <c r="E84" s="47" t="s">
        <v>33</v>
      </c>
      <c r="F84" s="3">
        <v>30</v>
      </c>
      <c r="G84" s="4"/>
      <c r="H84" s="4">
        <f t="shared" si="4"/>
        <v>0</v>
      </c>
    </row>
    <row r="85" spans="2:8" s="9" customFormat="1" ht="12.5" x14ac:dyDescent="0.25">
      <c r="B85" s="53"/>
      <c r="C85" s="8" t="s">
        <v>55</v>
      </c>
      <c r="D85" s="101" t="s">
        <v>76</v>
      </c>
      <c r="E85" s="47" t="s">
        <v>33</v>
      </c>
      <c r="F85" s="3">
        <v>0</v>
      </c>
      <c r="G85" s="4"/>
      <c r="H85" s="4">
        <f t="shared" si="4"/>
        <v>0</v>
      </c>
    </row>
    <row r="86" spans="2:8" s="9" customFormat="1" ht="12.5" x14ac:dyDescent="0.25">
      <c r="B86" s="53"/>
      <c r="C86" s="6"/>
      <c r="D86" s="101"/>
      <c r="E86" s="47"/>
      <c r="F86" s="3">
        <v>0</v>
      </c>
      <c r="G86" s="4"/>
      <c r="H86" s="4">
        <f t="shared" si="4"/>
        <v>0</v>
      </c>
    </row>
    <row r="87" spans="2:8" s="9" customFormat="1" ht="13" x14ac:dyDescent="0.25">
      <c r="B87" s="37" t="s">
        <v>77</v>
      </c>
      <c r="C87" s="95" t="s">
        <v>78</v>
      </c>
      <c r="D87" s="99"/>
      <c r="E87" s="47" t="s">
        <v>33</v>
      </c>
      <c r="F87" s="3">
        <v>30</v>
      </c>
      <c r="G87" s="4"/>
      <c r="H87" s="4">
        <f t="shared" si="4"/>
        <v>0</v>
      </c>
    </row>
    <row r="88" spans="2:8" s="9" customFormat="1" ht="12.5" x14ac:dyDescent="0.25">
      <c r="B88" s="53"/>
      <c r="C88" s="6"/>
      <c r="D88" s="101"/>
      <c r="E88" s="47"/>
      <c r="F88" s="3">
        <v>0</v>
      </c>
      <c r="G88" s="4"/>
      <c r="H88" s="4">
        <f t="shared" si="4"/>
        <v>0</v>
      </c>
    </row>
    <row r="89" spans="2:8" s="9" customFormat="1" ht="13" x14ac:dyDescent="0.25">
      <c r="B89" s="37" t="s">
        <v>79</v>
      </c>
      <c r="C89" s="95" t="s">
        <v>80</v>
      </c>
      <c r="D89" s="99"/>
      <c r="E89" s="47"/>
      <c r="F89" s="3">
        <v>0</v>
      </c>
      <c r="G89" s="4"/>
      <c r="H89" s="4">
        <f t="shared" si="4"/>
        <v>0</v>
      </c>
    </row>
    <row r="90" spans="2:8" s="9" customFormat="1" ht="12.5" x14ac:dyDescent="0.25">
      <c r="B90" s="53"/>
      <c r="C90" s="6"/>
      <c r="D90" s="101"/>
      <c r="E90" s="47"/>
      <c r="F90" s="3">
        <v>0</v>
      </c>
      <c r="G90" s="4"/>
      <c r="H90" s="4">
        <f t="shared" si="4"/>
        <v>0</v>
      </c>
    </row>
    <row r="91" spans="2:8" s="9" customFormat="1" ht="12.5" x14ac:dyDescent="0.25">
      <c r="B91" s="53"/>
      <c r="C91" s="8" t="s">
        <v>46</v>
      </c>
      <c r="D91" s="101" t="s">
        <v>81</v>
      </c>
      <c r="E91" s="47" t="s">
        <v>82</v>
      </c>
      <c r="F91" s="3">
        <v>630</v>
      </c>
      <c r="G91" s="4"/>
      <c r="H91" s="4">
        <f t="shared" si="4"/>
        <v>0</v>
      </c>
    </row>
    <row r="92" spans="2:8" s="9" customFormat="1" ht="12.5" x14ac:dyDescent="0.25">
      <c r="B92" s="53"/>
      <c r="C92" s="8" t="s">
        <v>15</v>
      </c>
      <c r="D92" s="101" t="s">
        <v>83</v>
      </c>
      <c r="E92" s="47" t="s">
        <v>82</v>
      </c>
      <c r="F92" s="3">
        <v>120</v>
      </c>
      <c r="G92" s="4"/>
      <c r="H92" s="4">
        <f t="shared" si="4"/>
        <v>0</v>
      </c>
    </row>
    <row r="93" spans="2:8" s="9" customFormat="1" ht="12.5" x14ac:dyDescent="0.25">
      <c r="B93" s="53"/>
      <c r="C93" s="8" t="s">
        <v>55</v>
      </c>
      <c r="D93" s="101" t="s">
        <v>84</v>
      </c>
      <c r="E93" s="47" t="s">
        <v>82</v>
      </c>
      <c r="F93" s="3">
        <v>430</v>
      </c>
      <c r="G93" s="4"/>
      <c r="H93" s="4">
        <f t="shared" si="4"/>
        <v>0</v>
      </c>
    </row>
    <row r="94" spans="2:8" s="9" customFormat="1" ht="12.5" x14ac:dyDescent="0.25">
      <c r="B94" s="53"/>
      <c r="C94" s="8" t="s">
        <v>57</v>
      </c>
      <c r="D94" s="101" t="s">
        <v>85</v>
      </c>
      <c r="E94" s="47" t="s">
        <v>82</v>
      </c>
      <c r="F94" s="3">
        <v>300</v>
      </c>
      <c r="G94" s="4"/>
      <c r="H94" s="4">
        <f t="shared" si="4"/>
        <v>0</v>
      </c>
    </row>
    <row r="95" spans="2:8" s="9" customFormat="1" ht="12.5" x14ac:dyDescent="0.25">
      <c r="B95" s="53"/>
      <c r="C95" s="8" t="s">
        <v>58</v>
      </c>
      <c r="D95" s="101" t="s">
        <v>86</v>
      </c>
      <c r="E95" s="47" t="s">
        <v>82</v>
      </c>
      <c r="F95" s="3">
        <v>0</v>
      </c>
      <c r="G95" s="4"/>
      <c r="H95" s="4">
        <f t="shared" si="4"/>
        <v>0</v>
      </c>
    </row>
    <row r="96" spans="2:8" s="9" customFormat="1" ht="12.5" x14ac:dyDescent="0.25">
      <c r="B96" s="53"/>
      <c r="C96" s="6"/>
      <c r="D96" s="101"/>
      <c r="E96" s="47"/>
      <c r="F96" s="3">
        <v>0</v>
      </c>
      <c r="G96" s="4"/>
      <c r="H96" s="4">
        <f t="shared" si="4"/>
        <v>0</v>
      </c>
    </row>
    <row r="97" spans="2:8" s="9" customFormat="1" ht="13" x14ac:dyDescent="0.25">
      <c r="B97" s="37" t="s">
        <v>87</v>
      </c>
      <c r="C97" s="95" t="s">
        <v>88</v>
      </c>
      <c r="D97" s="99"/>
      <c r="E97" s="47" t="s">
        <v>82</v>
      </c>
      <c r="F97" s="3">
        <v>10000</v>
      </c>
      <c r="G97" s="4"/>
      <c r="H97" s="4">
        <f t="shared" si="4"/>
        <v>0</v>
      </c>
    </row>
    <row r="98" spans="2:8" s="9" customFormat="1" ht="14.5" x14ac:dyDescent="0.25">
      <c r="B98" s="37" t="s">
        <v>89</v>
      </c>
      <c r="C98" s="95" t="s">
        <v>90</v>
      </c>
      <c r="D98" s="99"/>
      <c r="E98" s="47" t="s">
        <v>59</v>
      </c>
      <c r="F98" s="3">
        <v>0</v>
      </c>
      <c r="G98" s="4"/>
      <c r="H98" s="4">
        <f t="shared" si="4"/>
        <v>0</v>
      </c>
    </row>
    <row r="99" spans="2:8" s="9" customFormat="1" ht="14.5" x14ac:dyDescent="0.25">
      <c r="B99" s="37" t="s">
        <v>91</v>
      </c>
      <c r="C99" s="95" t="s">
        <v>92</v>
      </c>
      <c r="D99" s="99"/>
      <c r="E99" s="47" t="s">
        <v>59</v>
      </c>
      <c r="F99" s="3">
        <v>30000</v>
      </c>
      <c r="G99" s="4"/>
      <c r="H99" s="4">
        <f t="shared" si="4"/>
        <v>0</v>
      </c>
    </row>
    <row r="100" spans="2:8" s="9" customFormat="1" ht="13" x14ac:dyDescent="0.25">
      <c r="B100" s="37" t="s">
        <v>93</v>
      </c>
      <c r="C100" s="95" t="s">
        <v>94</v>
      </c>
      <c r="D100" s="99"/>
      <c r="E100" s="47" t="s">
        <v>33</v>
      </c>
      <c r="F100" s="3"/>
      <c r="G100" s="4"/>
      <c r="H100" s="4">
        <f t="shared" si="4"/>
        <v>0</v>
      </c>
    </row>
    <row r="101" spans="2:8" s="9" customFormat="1" ht="13" thickBot="1" x14ac:dyDescent="0.3">
      <c r="B101" s="102"/>
      <c r="C101" s="103"/>
      <c r="D101" s="104"/>
      <c r="E101" s="105"/>
      <c r="F101" s="106"/>
      <c r="G101" s="107"/>
      <c r="H101" s="107"/>
    </row>
    <row r="102" spans="2:8" s="9" customFormat="1" ht="15.5" x14ac:dyDescent="0.25">
      <c r="B102" s="75" t="s">
        <v>95</v>
      </c>
      <c r="C102" s="58"/>
      <c r="D102" s="59"/>
      <c r="E102" s="76"/>
      <c r="F102" s="61"/>
      <c r="G102" s="77"/>
      <c r="H102" s="78">
        <f>SUM(H79:H100)</f>
        <v>0</v>
      </c>
    </row>
    <row r="103" spans="2:8" s="9" customFormat="1" ht="15.5" x14ac:dyDescent="0.25">
      <c r="B103" s="86"/>
      <c r="C103" s="17"/>
      <c r="E103" s="66"/>
      <c r="F103" s="11"/>
      <c r="G103" s="87"/>
      <c r="H103" s="108"/>
    </row>
    <row r="104" spans="2:8" s="9" customFormat="1" ht="15.5" x14ac:dyDescent="0.25">
      <c r="B104" s="86"/>
      <c r="C104" s="17"/>
      <c r="E104" s="66"/>
      <c r="F104" s="11"/>
      <c r="G104" s="87"/>
      <c r="H104" s="108"/>
    </row>
    <row r="105" spans="2:8" s="9" customFormat="1" ht="18" x14ac:dyDescent="0.25">
      <c r="B105" s="14" t="s">
        <v>96</v>
      </c>
      <c r="C105" s="17"/>
      <c r="E105" s="66"/>
      <c r="F105" s="11"/>
      <c r="G105" s="87"/>
      <c r="H105" s="108"/>
    </row>
    <row r="106" spans="2:8" s="9" customFormat="1" ht="13" x14ac:dyDescent="0.25">
      <c r="C106" s="17"/>
      <c r="E106" s="66"/>
      <c r="F106" s="11"/>
      <c r="G106" s="87"/>
      <c r="H106" s="108" t="s">
        <v>97</v>
      </c>
    </row>
    <row r="107" spans="2:8" s="9" customFormat="1" ht="13" x14ac:dyDescent="0.25">
      <c r="B107" s="109" t="s">
        <v>3</v>
      </c>
      <c r="C107" s="88" t="s">
        <v>4</v>
      </c>
      <c r="D107" s="21"/>
      <c r="E107" s="110" t="s">
        <v>5</v>
      </c>
      <c r="F107" s="23" t="s">
        <v>6</v>
      </c>
      <c r="G107" s="111" t="s">
        <v>7</v>
      </c>
      <c r="H107" s="112" t="s">
        <v>8</v>
      </c>
    </row>
    <row r="108" spans="2:8" s="9" customFormat="1" ht="13.5" thickBot="1" x14ac:dyDescent="0.3">
      <c r="B108" s="113"/>
      <c r="C108" s="90"/>
      <c r="D108" s="27"/>
      <c r="E108" s="114"/>
      <c r="F108" s="29"/>
      <c r="G108" s="115" t="s">
        <v>9</v>
      </c>
      <c r="H108" s="116" t="s">
        <v>9</v>
      </c>
    </row>
    <row r="109" spans="2:8" s="9" customFormat="1" ht="13" x14ac:dyDescent="0.25">
      <c r="B109" s="117"/>
      <c r="C109" s="118"/>
      <c r="D109" s="119"/>
      <c r="E109" s="120"/>
      <c r="F109" s="121"/>
      <c r="G109" s="122"/>
      <c r="H109" s="121"/>
    </row>
    <row r="110" spans="2:8" s="9" customFormat="1" ht="13" x14ac:dyDescent="0.25">
      <c r="B110" s="37">
        <v>2100</v>
      </c>
      <c r="C110" s="38" t="s">
        <v>98</v>
      </c>
      <c r="E110" s="47"/>
      <c r="F110" s="8"/>
      <c r="G110" s="4"/>
      <c r="H110" s="123"/>
    </row>
    <row r="111" spans="2:8" s="9" customFormat="1" ht="13" x14ac:dyDescent="0.25">
      <c r="B111" s="37"/>
      <c r="C111" s="38"/>
      <c r="E111" s="47"/>
      <c r="F111" s="8"/>
      <c r="G111" s="4"/>
      <c r="H111" s="123"/>
    </row>
    <row r="112" spans="2:8" s="9" customFormat="1" ht="13" x14ac:dyDescent="0.25">
      <c r="B112" s="37">
        <v>21.01</v>
      </c>
      <c r="C112" s="95" t="s">
        <v>99</v>
      </c>
      <c r="E112" s="47"/>
      <c r="F112" s="8"/>
      <c r="G112" s="4"/>
      <c r="H112" s="123"/>
    </row>
    <row r="113" spans="2:8" s="9" customFormat="1" ht="13" x14ac:dyDescent="0.25">
      <c r="B113" s="37"/>
      <c r="C113" s="95"/>
      <c r="E113" s="47"/>
      <c r="F113" s="8"/>
      <c r="G113" s="4"/>
      <c r="H113" s="123"/>
    </row>
    <row r="114" spans="2:8" s="9" customFormat="1" ht="13" x14ac:dyDescent="0.25">
      <c r="B114" s="37"/>
      <c r="C114" s="8" t="s">
        <v>12</v>
      </c>
      <c r="D114" s="9" t="s">
        <v>100</v>
      </c>
      <c r="E114" s="47"/>
      <c r="F114" s="8"/>
      <c r="G114" s="4"/>
      <c r="H114" s="123"/>
    </row>
    <row r="115" spans="2:8" s="9" customFormat="1" ht="14.5" x14ac:dyDescent="0.25">
      <c r="B115" s="37"/>
      <c r="C115" s="124" t="s">
        <v>44</v>
      </c>
      <c r="D115" s="9" t="s">
        <v>101</v>
      </c>
      <c r="E115" s="51" t="s">
        <v>102</v>
      </c>
      <c r="F115" s="8">
        <v>12375</v>
      </c>
      <c r="G115" s="4"/>
      <c r="H115" s="123">
        <f t="shared" ref="H115:H118" si="5">+F115*G115</f>
        <v>0</v>
      </c>
    </row>
    <row r="116" spans="2:8" s="9" customFormat="1" ht="14.5" x14ac:dyDescent="0.25">
      <c r="B116" s="37"/>
      <c r="C116" s="124" t="s">
        <v>45</v>
      </c>
      <c r="D116" s="9" t="s">
        <v>103</v>
      </c>
      <c r="E116" s="51" t="s">
        <v>102</v>
      </c>
      <c r="F116" s="8">
        <v>600</v>
      </c>
      <c r="G116" s="4"/>
      <c r="H116" s="123">
        <f t="shared" si="5"/>
        <v>0</v>
      </c>
    </row>
    <row r="117" spans="2:8" s="9" customFormat="1" ht="14.5" x14ac:dyDescent="0.25">
      <c r="B117" s="37"/>
      <c r="C117" s="8" t="s">
        <v>24</v>
      </c>
      <c r="D117" s="9" t="s">
        <v>104</v>
      </c>
      <c r="E117" s="51" t="s">
        <v>102</v>
      </c>
      <c r="F117" s="8">
        <v>6200</v>
      </c>
      <c r="G117" s="4"/>
      <c r="H117" s="123">
        <f t="shared" si="5"/>
        <v>0</v>
      </c>
    </row>
    <row r="118" spans="2:8" s="9" customFormat="1" ht="13" x14ac:dyDescent="0.25">
      <c r="B118" s="37"/>
      <c r="C118" s="8"/>
      <c r="E118" s="51"/>
      <c r="F118" s="8">
        <v>0</v>
      </c>
      <c r="G118" s="4"/>
      <c r="H118" s="123">
        <f t="shared" si="5"/>
        <v>0</v>
      </c>
    </row>
    <row r="119" spans="2:8" s="9" customFormat="1" ht="20.25" customHeight="1" thickBot="1" x14ac:dyDescent="0.3">
      <c r="B119" s="48"/>
      <c r="C119" s="125"/>
      <c r="D119" s="126"/>
      <c r="E119" s="51"/>
      <c r="F119" s="8"/>
      <c r="G119" s="107"/>
      <c r="H119" s="123"/>
    </row>
    <row r="120" spans="2:8" s="9" customFormat="1" ht="15.5" x14ac:dyDescent="0.25">
      <c r="B120" s="75" t="s">
        <v>105</v>
      </c>
      <c r="C120" s="58"/>
      <c r="D120" s="59"/>
      <c r="E120" s="60"/>
      <c r="F120" s="61"/>
      <c r="G120" s="58"/>
      <c r="H120" s="1">
        <f>SUM(H114:H119)</f>
        <v>0</v>
      </c>
    </row>
    <row r="121" spans="2:8" s="9" customFormat="1" ht="15.5" x14ac:dyDescent="0.25">
      <c r="B121" s="86"/>
      <c r="C121" s="17"/>
      <c r="E121" s="16"/>
      <c r="F121" s="11"/>
      <c r="G121" s="17"/>
      <c r="H121" s="52"/>
    </row>
    <row r="122" spans="2:8" s="9" customFormat="1" ht="15.5" x14ac:dyDescent="0.25">
      <c r="B122" s="86"/>
      <c r="C122" s="17"/>
      <c r="E122" s="16"/>
      <c r="F122" s="11"/>
      <c r="G122" s="17"/>
      <c r="H122" s="52"/>
    </row>
    <row r="123" spans="2:8" s="9" customFormat="1" ht="13" x14ac:dyDescent="0.25">
      <c r="B123" s="109" t="s">
        <v>3</v>
      </c>
      <c r="C123" s="88" t="s">
        <v>4</v>
      </c>
      <c r="D123" s="21"/>
      <c r="E123" s="110" t="s">
        <v>5</v>
      </c>
      <c r="F123" s="23" t="s">
        <v>6</v>
      </c>
      <c r="G123" s="111" t="s">
        <v>7</v>
      </c>
      <c r="H123" s="112" t="s">
        <v>8</v>
      </c>
    </row>
    <row r="124" spans="2:8" s="9" customFormat="1" ht="13.5" thickBot="1" x14ac:dyDescent="0.3">
      <c r="B124" s="113"/>
      <c r="C124" s="90"/>
      <c r="D124" s="27"/>
      <c r="E124" s="114"/>
      <c r="F124" s="29"/>
      <c r="G124" s="115" t="s">
        <v>9</v>
      </c>
      <c r="H124" s="116" t="s">
        <v>9</v>
      </c>
    </row>
    <row r="125" spans="2:8" s="9" customFormat="1" ht="13" x14ac:dyDescent="0.25">
      <c r="B125" s="37">
        <v>2200</v>
      </c>
      <c r="C125" s="95" t="s">
        <v>106</v>
      </c>
      <c r="D125" s="101"/>
      <c r="E125" s="66"/>
      <c r="F125" s="8"/>
      <c r="G125" s="4"/>
      <c r="H125" s="123"/>
    </row>
    <row r="126" spans="2:8" s="9" customFormat="1" ht="12.5" x14ac:dyDescent="0.25">
      <c r="B126" s="44"/>
      <c r="C126" s="6"/>
      <c r="E126" s="51"/>
      <c r="F126" s="8"/>
      <c r="G126" s="4"/>
      <c r="H126" s="123"/>
    </row>
    <row r="127" spans="2:8" s="9" customFormat="1" ht="13" x14ac:dyDescent="0.25">
      <c r="B127" s="37">
        <v>22.01</v>
      </c>
      <c r="C127" s="95" t="s">
        <v>107</v>
      </c>
      <c r="E127" s="51"/>
      <c r="F127" s="8"/>
      <c r="G127" s="4"/>
      <c r="H127" s="123"/>
    </row>
    <row r="128" spans="2:8" s="9" customFormat="1" ht="12.5" x14ac:dyDescent="0.25">
      <c r="B128" s="44"/>
      <c r="C128" s="8" t="s">
        <v>46</v>
      </c>
      <c r="D128" s="127" t="s">
        <v>100</v>
      </c>
      <c r="E128" s="51"/>
      <c r="F128" s="8"/>
      <c r="G128" s="4"/>
      <c r="H128" s="123"/>
    </row>
    <row r="129" spans="2:8" s="9" customFormat="1" ht="14.5" x14ac:dyDescent="0.25">
      <c r="B129" s="44"/>
      <c r="C129" s="124" t="s">
        <v>108</v>
      </c>
      <c r="D129" s="127" t="s">
        <v>109</v>
      </c>
      <c r="E129" s="51" t="s">
        <v>102</v>
      </c>
      <c r="F129" s="8">
        <v>800</v>
      </c>
      <c r="G129" s="4"/>
      <c r="H129" s="123">
        <f t="shared" ref="H129:H140" si="6">+F129*G129</f>
        <v>0</v>
      </c>
    </row>
    <row r="130" spans="2:8" s="9" customFormat="1" ht="14.5" x14ac:dyDescent="0.25">
      <c r="B130" s="53"/>
      <c r="C130" s="124" t="s">
        <v>110</v>
      </c>
      <c r="D130" s="127" t="s">
        <v>111</v>
      </c>
      <c r="E130" s="51" t="s">
        <v>102</v>
      </c>
      <c r="F130" s="8">
        <v>400</v>
      </c>
      <c r="G130" s="4"/>
      <c r="H130" s="123">
        <f t="shared" si="6"/>
        <v>0</v>
      </c>
    </row>
    <row r="131" spans="2:8" s="9" customFormat="1" ht="14.5" x14ac:dyDescent="0.25">
      <c r="B131" s="53"/>
      <c r="C131" s="8" t="s">
        <v>24</v>
      </c>
      <c r="D131" s="127" t="s">
        <v>112</v>
      </c>
      <c r="E131" s="51" t="s">
        <v>102</v>
      </c>
      <c r="F131" s="8">
        <v>0</v>
      </c>
      <c r="G131" s="4"/>
      <c r="H131" s="123">
        <f t="shared" si="6"/>
        <v>0</v>
      </c>
    </row>
    <row r="132" spans="2:8" s="9" customFormat="1" ht="12.5" x14ac:dyDescent="0.25">
      <c r="B132" s="53"/>
      <c r="C132" s="6" t="s">
        <v>52</v>
      </c>
      <c r="E132" s="51"/>
      <c r="F132" s="8">
        <v>0</v>
      </c>
      <c r="G132" s="4"/>
      <c r="H132" s="123">
        <f t="shared" si="6"/>
        <v>0</v>
      </c>
    </row>
    <row r="133" spans="2:8" s="9" customFormat="1" ht="13" x14ac:dyDescent="0.25">
      <c r="B133" s="37">
        <v>22.02</v>
      </c>
      <c r="C133" s="95" t="s">
        <v>113</v>
      </c>
      <c r="E133" s="51"/>
      <c r="F133" s="8">
        <v>0</v>
      </c>
      <c r="G133" s="4"/>
      <c r="H133" s="123">
        <f t="shared" si="6"/>
        <v>0</v>
      </c>
    </row>
    <row r="134" spans="2:8" s="9" customFormat="1" ht="14.5" x14ac:dyDescent="0.25">
      <c r="B134" s="53"/>
      <c r="C134" s="8" t="s">
        <v>12</v>
      </c>
      <c r="D134" s="9" t="s">
        <v>114</v>
      </c>
      <c r="E134" s="51" t="s">
        <v>102</v>
      </c>
      <c r="F134" s="8">
        <v>400</v>
      </c>
      <c r="G134" s="4"/>
      <c r="H134" s="123">
        <f t="shared" si="6"/>
        <v>0</v>
      </c>
    </row>
    <row r="135" spans="2:8" s="9" customFormat="1" ht="14.5" x14ac:dyDescent="0.25">
      <c r="B135" s="53"/>
      <c r="C135" s="8" t="s">
        <v>24</v>
      </c>
      <c r="D135" s="9" t="s">
        <v>115</v>
      </c>
      <c r="E135" s="51" t="s">
        <v>102</v>
      </c>
      <c r="F135" s="8">
        <v>1000</v>
      </c>
      <c r="G135" s="4"/>
      <c r="H135" s="123">
        <f t="shared" si="6"/>
        <v>0</v>
      </c>
    </row>
    <row r="136" spans="2:8" s="9" customFormat="1" ht="12.5" x14ac:dyDescent="0.25">
      <c r="B136" s="53"/>
      <c r="C136" s="6"/>
      <c r="E136" s="51"/>
      <c r="F136" s="8">
        <v>0</v>
      </c>
      <c r="G136" s="4"/>
      <c r="H136" s="123">
        <f t="shared" si="6"/>
        <v>0</v>
      </c>
    </row>
    <row r="137" spans="2:8" s="9" customFormat="1" ht="13" x14ac:dyDescent="0.25">
      <c r="B137" s="37" t="s">
        <v>116</v>
      </c>
      <c r="C137" s="95" t="s">
        <v>117</v>
      </c>
      <c r="E137" s="51"/>
      <c r="F137" s="8">
        <v>0</v>
      </c>
      <c r="G137" s="4"/>
      <c r="H137" s="123">
        <f t="shared" si="6"/>
        <v>0</v>
      </c>
    </row>
    <row r="138" spans="2:8" s="9" customFormat="1" ht="12.5" x14ac:dyDescent="0.25">
      <c r="B138" s="53"/>
      <c r="C138" s="8" t="s">
        <v>17</v>
      </c>
      <c r="D138" s="9" t="s">
        <v>118</v>
      </c>
      <c r="E138" s="51"/>
      <c r="F138" s="8">
        <v>0</v>
      </c>
      <c r="G138" s="4"/>
      <c r="H138" s="123">
        <f t="shared" si="6"/>
        <v>0</v>
      </c>
    </row>
    <row r="139" spans="2:8" s="9" customFormat="1" ht="12.5" x14ac:dyDescent="0.25">
      <c r="B139" s="53"/>
      <c r="C139" s="124" t="s">
        <v>108</v>
      </c>
      <c r="D139" s="9" t="s">
        <v>119</v>
      </c>
      <c r="E139" s="51" t="s">
        <v>120</v>
      </c>
      <c r="F139" s="8">
        <v>120</v>
      </c>
      <c r="G139" s="4"/>
      <c r="H139" s="123">
        <f t="shared" si="6"/>
        <v>0</v>
      </c>
    </row>
    <row r="140" spans="2:8" s="9" customFormat="1" ht="12.5" x14ac:dyDescent="0.25">
      <c r="B140" s="53"/>
      <c r="C140" s="124" t="s">
        <v>110</v>
      </c>
      <c r="D140" s="9" t="s">
        <v>121</v>
      </c>
      <c r="E140" s="51" t="s">
        <v>120</v>
      </c>
      <c r="F140" s="8">
        <v>200</v>
      </c>
      <c r="G140" s="4"/>
      <c r="H140" s="123">
        <f t="shared" si="6"/>
        <v>0</v>
      </c>
    </row>
    <row r="141" spans="2:8" s="9" customFormat="1" ht="12.5" x14ac:dyDescent="0.25">
      <c r="B141" s="53"/>
      <c r="C141" s="6"/>
      <c r="E141" s="51"/>
      <c r="F141" s="8">
        <v>0</v>
      </c>
      <c r="G141" s="4"/>
      <c r="H141" s="123"/>
    </row>
    <row r="142" spans="2:8" s="9" customFormat="1" ht="12.5" x14ac:dyDescent="0.25">
      <c r="B142" s="44"/>
      <c r="C142" s="6"/>
      <c r="E142" s="51"/>
      <c r="F142" s="8">
        <v>0</v>
      </c>
      <c r="G142" s="4"/>
      <c r="H142" s="123"/>
    </row>
    <row r="143" spans="2:8" s="9" customFormat="1" ht="13" x14ac:dyDescent="0.25">
      <c r="B143" s="37">
        <v>22.13</v>
      </c>
      <c r="C143" s="95" t="s">
        <v>122</v>
      </c>
      <c r="E143" s="51"/>
      <c r="F143" s="8">
        <v>0</v>
      </c>
      <c r="G143" s="4"/>
      <c r="H143" s="123"/>
    </row>
    <row r="144" spans="2:8" s="9" customFormat="1" ht="12.5" x14ac:dyDescent="0.25">
      <c r="B144" s="44"/>
      <c r="C144" s="6" t="s">
        <v>46</v>
      </c>
      <c r="D144" s="9" t="s">
        <v>123</v>
      </c>
      <c r="E144" s="51" t="s">
        <v>120</v>
      </c>
      <c r="F144" s="8">
        <v>200</v>
      </c>
      <c r="G144" s="4"/>
      <c r="H144" s="123">
        <f>+F144*G144</f>
        <v>0</v>
      </c>
    </row>
    <row r="145" spans="2:8" s="9" customFormat="1" ht="12.5" x14ac:dyDescent="0.25">
      <c r="B145" s="44"/>
      <c r="C145" s="6"/>
      <c r="E145" s="51"/>
      <c r="F145" s="8">
        <v>0</v>
      </c>
      <c r="G145" s="4"/>
      <c r="H145" s="123"/>
    </row>
    <row r="146" spans="2:8" s="9" customFormat="1" ht="12.5" x14ac:dyDescent="0.25">
      <c r="B146" s="44"/>
      <c r="C146" s="6"/>
      <c r="E146" s="51"/>
      <c r="F146" s="8">
        <v>0</v>
      </c>
      <c r="G146" s="4"/>
      <c r="H146" s="128"/>
    </row>
    <row r="147" spans="2:8" s="9" customFormat="1" ht="13" x14ac:dyDescent="0.25">
      <c r="B147" s="37" t="s">
        <v>124</v>
      </c>
      <c r="C147" s="95" t="s">
        <v>125</v>
      </c>
      <c r="E147" s="51"/>
      <c r="F147" s="8">
        <v>0</v>
      </c>
      <c r="G147" s="4"/>
      <c r="H147" s="123"/>
    </row>
    <row r="148" spans="2:8" s="9" customFormat="1" ht="12.5" x14ac:dyDescent="0.25">
      <c r="B148" s="53"/>
      <c r="C148" s="6"/>
      <c r="E148" s="51"/>
      <c r="F148" s="8">
        <v>0</v>
      </c>
      <c r="G148" s="4"/>
      <c r="H148" s="123"/>
    </row>
    <row r="149" spans="2:8" s="9" customFormat="1" ht="12.5" x14ac:dyDescent="0.25">
      <c r="B149" s="53"/>
      <c r="C149" s="6" t="s">
        <v>126</v>
      </c>
      <c r="D149" s="9" t="s">
        <v>127</v>
      </c>
      <c r="E149" s="51" t="s">
        <v>52</v>
      </c>
      <c r="F149" s="8">
        <v>0</v>
      </c>
      <c r="G149" s="4"/>
      <c r="H149" s="123"/>
    </row>
    <row r="150" spans="2:8" s="9" customFormat="1" ht="12.5" x14ac:dyDescent="0.25">
      <c r="B150" s="53"/>
      <c r="C150" s="2" t="s">
        <v>108</v>
      </c>
      <c r="D150" s="129" t="s">
        <v>128</v>
      </c>
      <c r="E150" s="51" t="s">
        <v>120</v>
      </c>
      <c r="F150" s="8">
        <v>300</v>
      </c>
      <c r="G150" s="4"/>
      <c r="H150" s="123">
        <f t="shared" ref="H150:H151" si="7">+F150*G150</f>
        <v>0</v>
      </c>
    </row>
    <row r="151" spans="2:8" s="9" customFormat="1" ht="12.5" x14ac:dyDescent="0.25">
      <c r="B151" s="53"/>
      <c r="C151" s="2" t="s">
        <v>110</v>
      </c>
      <c r="D151" s="9" t="s">
        <v>129</v>
      </c>
      <c r="E151" s="51" t="s">
        <v>120</v>
      </c>
      <c r="F151" s="8">
        <v>300</v>
      </c>
      <c r="G151" s="4"/>
      <c r="H151" s="123">
        <f t="shared" si="7"/>
        <v>0</v>
      </c>
    </row>
    <row r="152" spans="2:8" s="9" customFormat="1" ht="13" thickBot="1" x14ac:dyDescent="0.3">
      <c r="B152" s="130"/>
      <c r="C152" s="6"/>
      <c r="E152" s="51"/>
      <c r="F152" s="8"/>
      <c r="G152" s="4"/>
      <c r="H152" s="5"/>
    </row>
    <row r="153" spans="2:8" s="9" customFormat="1" ht="15.5" x14ac:dyDescent="0.25">
      <c r="B153" s="75" t="s">
        <v>130</v>
      </c>
      <c r="C153" s="58"/>
      <c r="D153" s="59"/>
      <c r="E153" s="60"/>
      <c r="F153" s="61"/>
      <c r="G153" s="58"/>
      <c r="H153" s="1">
        <f>SUM(H129:H152)</f>
        <v>0</v>
      </c>
    </row>
    <row r="154" spans="2:8" s="9" customFormat="1" ht="13" x14ac:dyDescent="0.25">
      <c r="B154" s="13"/>
      <c r="C154" s="17"/>
      <c r="E154" s="66"/>
      <c r="F154" s="11"/>
      <c r="G154" s="17"/>
      <c r="H154" s="108"/>
    </row>
    <row r="155" spans="2:8" s="9" customFormat="1" x14ac:dyDescent="0.25">
      <c r="B155" s="13"/>
      <c r="C155" s="17"/>
      <c r="E155" s="66"/>
      <c r="F155" s="11"/>
      <c r="G155" s="17"/>
      <c r="H155" s="18" t="s">
        <v>290</v>
      </c>
    </row>
    <row r="156" spans="2:8" s="9" customFormat="1" ht="13" x14ac:dyDescent="0.25">
      <c r="B156" s="19" t="s">
        <v>3</v>
      </c>
      <c r="C156" s="20" t="s">
        <v>4</v>
      </c>
      <c r="D156" s="21"/>
      <c r="E156" s="22" t="s">
        <v>5</v>
      </c>
      <c r="F156" s="23" t="s">
        <v>6</v>
      </c>
      <c r="G156" s="24" t="s">
        <v>7</v>
      </c>
      <c r="H156" s="23" t="s">
        <v>8</v>
      </c>
    </row>
    <row r="157" spans="2:8" s="9" customFormat="1" ht="13.5" thickBot="1" x14ac:dyDescent="0.3">
      <c r="B157" s="25"/>
      <c r="C157" s="26"/>
      <c r="D157" s="27"/>
      <c r="E157" s="28"/>
      <c r="F157" s="29"/>
      <c r="G157" s="30" t="s">
        <v>9</v>
      </c>
      <c r="H157" s="29" t="s">
        <v>9</v>
      </c>
    </row>
    <row r="158" spans="2:8" s="9" customFormat="1" ht="13" x14ac:dyDescent="0.25">
      <c r="B158" s="131"/>
      <c r="C158" s="132"/>
      <c r="D158" s="133"/>
      <c r="E158" s="134"/>
      <c r="F158" s="135"/>
      <c r="G158" s="136"/>
      <c r="H158" s="137"/>
    </row>
    <row r="159" spans="2:8" s="9" customFormat="1" ht="12.5" x14ac:dyDescent="0.25">
      <c r="B159" s="138"/>
      <c r="C159" s="139"/>
      <c r="D159" s="140"/>
      <c r="E159" s="51"/>
      <c r="F159" s="8"/>
      <c r="G159" s="4"/>
      <c r="H159" s="123"/>
    </row>
    <row r="160" spans="2:8" s="9" customFormat="1" ht="13" x14ac:dyDescent="0.25">
      <c r="B160" s="141">
        <v>2300</v>
      </c>
      <c r="C160" s="95" t="s">
        <v>267</v>
      </c>
      <c r="D160" s="101"/>
      <c r="E160" s="51"/>
      <c r="F160" s="8"/>
      <c r="G160" s="4"/>
      <c r="H160" s="123"/>
    </row>
    <row r="161" spans="2:8" s="9" customFormat="1" ht="13" x14ac:dyDescent="0.25">
      <c r="B161" s="141"/>
      <c r="C161" s="95" t="s">
        <v>268</v>
      </c>
      <c r="D161" s="101"/>
      <c r="E161" s="51"/>
      <c r="F161" s="8"/>
      <c r="G161" s="4"/>
      <c r="H161" s="123"/>
    </row>
    <row r="162" spans="2:8" s="9" customFormat="1" ht="12.5" x14ac:dyDescent="0.25">
      <c r="B162" s="142"/>
      <c r="C162" s="6"/>
      <c r="D162" s="101"/>
      <c r="E162" s="51"/>
      <c r="F162" s="8"/>
      <c r="G162" s="4"/>
      <c r="H162" s="123"/>
    </row>
    <row r="163" spans="2:8" s="9" customFormat="1" ht="12.5" x14ac:dyDescent="0.25">
      <c r="B163" s="143">
        <v>23.01</v>
      </c>
      <c r="C163" s="143" t="s">
        <v>273</v>
      </c>
      <c r="D163" s="101"/>
      <c r="E163" s="51"/>
      <c r="F163" s="8"/>
      <c r="G163" s="4"/>
      <c r="H163" s="123"/>
    </row>
    <row r="164" spans="2:8" s="9" customFormat="1" ht="12.5" x14ac:dyDescent="0.25">
      <c r="B164" s="130"/>
      <c r="C164" s="143" t="s">
        <v>269</v>
      </c>
      <c r="D164" s="101"/>
      <c r="E164" s="51" t="s">
        <v>120</v>
      </c>
      <c r="F164" s="8">
        <v>4000</v>
      </c>
      <c r="G164" s="4"/>
      <c r="H164" s="123">
        <f>+F164*G164</f>
        <v>0</v>
      </c>
    </row>
    <row r="165" spans="2:8" s="9" customFormat="1" ht="12.5" x14ac:dyDescent="0.25">
      <c r="B165" s="142"/>
      <c r="C165" s="124"/>
      <c r="D165" s="101"/>
      <c r="E165" s="51"/>
      <c r="F165" s="8">
        <v>0</v>
      </c>
      <c r="G165" s="4"/>
      <c r="H165" s="123"/>
    </row>
    <row r="166" spans="2:8" s="9" customFormat="1" ht="12.5" x14ac:dyDescent="0.25">
      <c r="B166" s="142"/>
      <c r="C166" s="143" t="s">
        <v>270</v>
      </c>
      <c r="D166" s="101"/>
      <c r="E166" s="51" t="s">
        <v>120</v>
      </c>
      <c r="F166" s="8">
        <v>400</v>
      </c>
      <c r="G166" s="4"/>
      <c r="H166" s="123">
        <f>+F166*G166</f>
        <v>0</v>
      </c>
    </row>
    <row r="167" spans="2:8" s="9" customFormat="1" ht="12.5" x14ac:dyDescent="0.25">
      <c r="B167" s="142"/>
      <c r="C167" s="6"/>
      <c r="D167" s="101"/>
      <c r="E167" s="51"/>
      <c r="F167" s="8">
        <v>0</v>
      </c>
      <c r="G167" s="4"/>
      <c r="H167" s="123"/>
    </row>
    <row r="168" spans="2:8" s="9" customFormat="1" ht="12.5" x14ac:dyDescent="0.25">
      <c r="B168" s="142">
        <v>23.03</v>
      </c>
      <c r="C168" s="143" t="s">
        <v>271</v>
      </c>
      <c r="D168" s="101"/>
      <c r="E168" s="43"/>
      <c r="F168" s="8">
        <v>0</v>
      </c>
      <c r="G168" s="4"/>
      <c r="H168" s="123"/>
    </row>
    <row r="169" spans="2:8" s="9" customFormat="1" ht="12.5" x14ac:dyDescent="0.25">
      <c r="B169" s="130"/>
      <c r="C169" s="143" t="s">
        <v>272</v>
      </c>
      <c r="D169" s="101"/>
      <c r="E169" s="51" t="s">
        <v>120</v>
      </c>
      <c r="F169" s="8">
        <v>200</v>
      </c>
      <c r="G169" s="4"/>
      <c r="H169" s="123">
        <f>+F169*G169</f>
        <v>0</v>
      </c>
    </row>
    <row r="170" spans="2:8" s="9" customFormat="1" ht="12.5" x14ac:dyDescent="0.25">
      <c r="B170" s="142"/>
      <c r="C170" s="6"/>
      <c r="D170" s="101"/>
      <c r="E170" s="51"/>
      <c r="F170" s="8">
        <v>0</v>
      </c>
      <c r="G170" s="4"/>
      <c r="H170" s="123">
        <f>+F170*G170</f>
        <v>0</v>
      </c>
    </row>
    <row r="171" spans="2:8" s="9" customFormat="1" ht="13" x14ac:dyDescent="0.25">
      <c r="B171" s="37" t="s">
        <v>255</v>
      </c>
      <c r="C171" s="38" t="s">
        <v>256</v>
      </c>
      <c r="D171" s="101"/>
      <c r="E171" s="51"/>
      <c r="F171" s="8">
        <v>0</v>
      </c>
      <c r="G171" s="4"/>
      <c r="H171" s="123">
        <f t="shared" ref="H171:H176" si="8">+F171*G171</f>
        <v>0</v>
      </c>
    </row>
    <row r="172" spans="2:8" s="9" customFormat="1" ht="42" customHeight="1" x14ac:dyDescent="0.25">
      <c r="B172" s="48" t="s">
        <v>46</v>
      </c>
      <c r="C172" s="299" t="s">
        <v>257</v>
      </c>
      <c r="D172" s="300"/>
      <c r="E172" s="51"/>
      <c r="F172" s="8">
        <v>0</v>
      </c>
      <c r="G172" s="4"/>
      <c r="H172" s="123">
        <f t="shared" si="8"/>
        <v>0</v>
      </c>
    </row>
    <row r="173" spans="2:8" s="9" customFormat="1" ht="14.5" x14ac:dyDescent="0.25">
      <c r="B173" s="48" t="s">
        <v>44</v>
      </c>
      <c r="C173" s="54" t="s">
        <v>258</v>
      </c>
      <c r="D173" s="10"/>
      <c r="E173" s="47" t="s">
        <v>59</v>
      </c>
      <c r="F173" s="8">
        <v>64800</v>
      </c>
      <c r="G173" s="4"/>
      <c r="H173" s="123">
        <f t="shared" si="8"/>
        <v>0</v>
      </c>
    </row>
    <row r="174" spans="2:8" s="9" customFormat="1" ht="14.5" x14ac:dyDescent="0.25">
      <c r="B174" s="48" t="s">
        <v>45</v>
      </c>
      <c r="C174" s="54" t="s">
        <v>259</v>
      </c>
      <c r="D174" s="10"/>
      <c r="E174" s="47" t="s">
        <v>59</v>
      </c>
      <c r="F174" s="8">
        <v>16200</v>
      </c>
      <c r="G174" s="4"/>
      <c r="H174" s="123">
        <f t="shared" si="8"/>
        <v>0</v>
      </c>
    </row>
    <row r="175" spans="2:8" s="9" customFormat="1" ht="12.5" x14ac:dyDescent="0.25">
      <c r="B175" s="48">
        <v>23.12</v>
      </c>
      <c r="C175" s="54" t="s">
        <v>240</v>
      </c>
      <c r="D175" s="10"/>
      <c r="E175" s="51"/>
      <c r="F175" s="8">
        <v>0</v>
      </c>
      <c r="G175" s="4"/>
      <c r="H175" s="123">
        <f t="shared" si="8"/>
        <v>0</v>
      </c>
    </row>
    <row r="176" spans="2:8" s="9" customFormat="1" ht="13" thickBot="1" x14ac:dyDescent="0.3">
      <c r="B176" s="48" t="s">
        <v>55</v>
      </c>
      <c r="C176" s="125" t="s">
        <v>241</v>
      </c>
      <c r="D176" s="126"/>
      <c r="E176" s="51" t="s">
        <v>260</v>
      </c>
      <c r="F176" s="8">
        <v>14000</v>
      </c>
      <c r="G176" s="107"/>
      <c r="H176" s="123">
        <f t="shared" si="8"/>
        <v>0</v>
      </c>
    </row>
    <row r="177" spans="2:8" s="9" customFormat="1" ht="15.5" x14ac:dyDescent="0.25">
      <c r="B177" s="75" t="s">
        <v>274</v>
      </c>
      <c r="C177" s="58"/>
      <c r="D177" s="59"/>
      <c r="E177" s="76"/>
      <c r="F177" s="61"/>
      <c r="G177" s="77"/>
      <c r="H177" s="78">
        <f>SUM(H164:H176)</f>
        <v>0</v>
      </c>
    </row>
    <row r="178" spans="2:8" s="9" customFormat="1" ht="13" x14ac:dyDescent="0.25">
      <c r="B178" s="13"/>
      <c r="C178" s="17"/>
      <c r="E178" s="66"/>
      <c r="F178" s="11"/>
      <c r="G178" s="17"/>
      <c r="H178" s="108"/>
    </row>
    <row r="179" spans="2:8" s="9" customFormat="1" ht="13" x14ac:dyDescent="0.25">
      <c r="B179" s="19" t="s">
        <v>3</v>
      </c>
      <c r="C179" s="20" t="s">
        <v>4</v>
      </c>
      <c r="D179" s="21"/>
      <c r="E179" s="22" t="s">
        <v>5</v>
      </c>
      <c r="F179" s="23" t="s">
        <v>6</v>
      </c>
      <c r="G179" s="24" t="s">
        <v>7</v>
      </c>
      <c r="H179" s="23" t="s">
        <v>8</v>
      </c>
    </row>
    <row r="180" spans="2:8" s="9" customFormat="1" ht="13.5" thickBot="1" x14ac:dyDescent="0.3">
      <c r="B180" s="25"/>
      <c r="C180" s="26"/>
      <c r="D180" s="27"/>
      <c r="E180" s="28"/>
      <c r="F180" s="29"/>
      <c r="G180" s="30" t="s">
        <v>9</v>
      </c>
      <c r="H180" s="29" t="s">
        <v>9</v>
      </c>
    </row>
    <row r="181" spans="2:8" s="9" customFormat="1" ht="13" x14ac:dyDescent="0.25">
      <c r="B181" s="131"/>
      <c r="C181" s="132"/>
      <c r="D181" s="133"/>
      <c r="E181" s="134"/>
      <c r="F181" s="135"/>
      <c r="G181" s="136"/>
      <c r="H181" s="137"/>
    </row>
    <row r="182" spans="2:8" s="9" customFormat="1" ht="12.5" x14ac:dyDescent="0.25">
      <c r="B182" s="142"/>
      <c r="C182" s="6"/>
      <c r="E182" s="51"/>
      <c r="F182" s="8"/>
      <c r="G182" s="4"/>
      <c r="H182" s="123"/>
    </row>
    <row r="183" spans="2:8" s="9" customFormat="1" ht="13" x14ac:dyDescent="0.25">
      <c r="B183" s="141">
        <v>2500</v>
      </c>
      <c r="C183" s="95" t="s">
        <v>131</v>
      </c>
      <c r="E183" s="51"/>
      <c r="F183" s="8"/>
      <c r="G183" s="4"/>
      <c r="H183" s="123"/>
    </row>
    <row r="184" spans="2:8" s="9" customFormat="1" ht="12.5" x14ac:dyDescent="0.25">
      <c r="B184" s="142"/>
      <c r="C184" s="6"/>
      <c r="E184" s="51"/>
      <c r="F184" s="8"/>
      <c r="G184" s="4"/>
      <c r="H184" s="123"/>
    </row>
    <row r="185" spans="2:8" s="9" customFormat="1" ht="12.5" x14ac:dyDescent="0.25">
      <c r="B185" s="130">
        <v>25.01</v>
      </c>
      <c r="C185" s="6" t="s">
        <v>132</v>
      </c>
      <c r="E185" s="51"/>
      <c r="F185" s="8"/>
      <c r="G185" s="4"/>
      <c r="H185" s="123"/>
    </row>
    <row r="186" spans="2:8" s="9" customFormat="1" ht="12.5" x14ac:dyDescent="0.25">
      <c r="B186" s="142"/>
      <c r="C186" s="6" t="s">
        <v>12</v>
      </c>
      <c r="D186" s="9" t="s">
        <v>133</v>
      </c>
      <c r="E186" s="51"/>
      <c r="F186" s="8"/>
      <c r="G186" s="4"/>
      <c r="H186" s="123"/>
    </row>
    <row r="187" spans="2:8" s="9" customFormat="1" ht="12.5" x14ac:dyDescent="0.25">
      <c r="B187" s="142"/>
      <c r="C187" s="124" t="s">
        <v>108</v>
      </c>
      <c r="D187" s="9" t="s">
        <v>134</v>
      </c>
      <c r="E187" s="51" t="s">
        <v>135</v>
      </c>
      <c r="F187" s="8"/>
      <c r="G187" s="4"/>
      <c r="H187" s="123"/>
    </row>
    <row r="188" spans="2:8" s="9" customFormat="1" ht="12.5" x14ac:dyDescent="0.25">
      <c r="B188" s="142"/>
      <c r="C188" s="124" t="s">
        <v>110</v>
      </c>
      <c r="D188" s="9" t="s">
        <v>136</v>
      </c>
      <c r="E188" s="51" t="s">
        <v>135</v>
      </c>
      <c r="F188" s="8"/>
      <c r="G188" s="4"/>
      <c r="H188" s="123"/>
    </row>
    <row r="189" spans="2:8" s="9" customFormat="1" ht="12.5" x14ac:dyDescent="0.25">
      <c r="B189" s="142"/>
      <c r="C189" s="6" t="s">
        <v>24</v>
      </c>
      <c r="D189" s="9" t="s">
        <v>137</v>
      </c>
      <c r="E189" s="51" t="s">
        <v>135</v>
      </c>
      <c r="F189" s="8"/>
      <c r="G189" s="4"/>
      <c r="H189" s="123"/>
    </row>
    <row r="190" spans="2:8" s="9" customFormat="1" ht="12.5" x14ac:dyDescent="0.25">
      <c r="B190" s="142"/>
      <c r="C190" s="124"/>
      <c r="E190" s="43"/>
      <c r="F190" s="8"/>
      <c r="G190" s="4"/>
      <c r="H190" s="123"/>
    </row>
    <row r="191" spans="2:8" s="9" customFormat="1" ht="12.5" x14ac:dyDescent="0.25">
      <c r="B191" s="130" t="s">
        <v>138</v>
      </c>
      <c r="C191" s="6" t="s">
        <v>139</v>
      </c>
      <c r="E191" s="51" t="s">
        <v>135</v>
      </c>
      <c r="F191" s="8">
        <v>400</v>
      </c>
      <c r="G191" s="4"/>
      <c r="H191" s="123">
        <f>+F191*G191</f>
        <v>0</v>
      </c>
    </row>
    <row r="192" spans="2:8" s="9" customFormat="1" ht="12.5" x14ac:dyDescent="0.25">
      <c r="B192" s="142"/>
      <c r="C192" s="6"/>
      <c r="E192" s="51"/>
      <c r="F192" s="8">
        <v>0</v>
      </c>
      <c r="G192" s="4"/>
      <c r="H192" s="123"/>
    </row>
    <row r="193" spans="2:8" s="9" customFormat="1" ht="12.5" x14ac:dyDescent="0.25">
      <c r="B193" s="130">
        <v>25.03</v>
      </c>
      <c r="C193" s="6" t="s">
        <v>140</v>
      </c>
      <c r="E193" s="51"/>
      <c r="F193" s="8">
        <v>0</v>
      </c>
      <c r="G193" s="4"/>
      <c r="H193" s="123"/>
    </row>
    <row r="194" spans="2:8" s="9" customFormat="1" ht="12.5" x14ac:dyDescent="0.25">
      <c r="B194" s="130"/>
      <c r="C194" s="8" t="s">
        <v>12</v>
      </c>
      <c r="D194" s="9" t="s">
        <v>141</v>
      </c>
      <c r="E194" s="51" t="s">
        <v>82</v>
      </c>
      <c r="F194" s="8">
        <v>0</v>
      </c>
      <c r="G194" s="4"/>
      <c r="H194" s="123">
        <f t="shared" ref="H194:H203" si="9">+F194*G194</f>
        <v>0</v>
      </c>
    </row>
    <row r="195" spans="2:8" s="9" customFormat="1" ht="12.5" x14ac:dyDescent="0.25">
      <c r="B195" s="130"/>
      <c r="C195" s="8" t="s">
        <v>24</v>
      </c>
      <c r="D195" s="9" t="s">
        <v>142</v>
      </c>
      <c r="E195" s="51" t="s">
        <v>82</v>
      </c>
      <c r="F195" s="8">
        <v>1300</v>
      </c>
      <c r="G195" s="4"/>
      <c r="H195" s="123">
        <f t="shared" si="9"/>
        <v>0</v>
      </c>
    </row>
    <row r="196" spans="2:8" s="9" customFormat="1" ht="12.5" x14ac:dyDescent="0.25">
      <c r="B196" s="130"/>
      <c r="C196" s="6"/>
      <c r="E196" s="51"/>
      <c r="F196" s="8">
        <v>0</v>
      </c>
      <c r="G196" s="4"/>
      <c r="H196" s="123">
        <f t="shared" si="9"/>
        <v>0</v>
      </c>
    </row>
    <row r="197" spans="2:8" s="9" customFormat="1" ht="12.5" x14ac:dyDescent="0.25">
      <c r="B197" s="130">
        <v>25.06</v>
      </c>
      <c r="C197" s="6" t="s">
        <v>143</v>
      </c>
      <c r="E197" s="51"/>
      <c r="F197" s="8">
        <v>0</v>
      </c>
      <c r="G197" s="4"/>
      <c r="H197" s="123">
        <f t="shared" si="9"/>
        <v>0</v>
      </c>
    </row>
    <row r="198" spans="2:8" s="9" customFormat="1" ht="12.5" x14ac:dyDescent="0.25">
      <c r="B198" s="143"/>
      <c r="C198" s="8" t="s">
        <v>12</v>
      </c>
      <c r="D198" s="9" t="s">
        <v>144</v>
      </c>
      <c r="E198" s="51" t="s">
        <v>23</v>
      </c>
      <c r="F198" s="8">
        <v>0</v>
      </c>
      <c r="G198" s="4"/>
      <c r="H198" s="123">
        <f t="shared" si="9"/>
        <v>0</v>
      </c>
    </row>
    <row r="199" spans="2:8" s="9" customFormat="1" ht="12.5" x14ac:dyDescent="0.25">
      <c r="B199" s="143"/>
      <c r="C199" s="8" t="s">
        <v>24</v>
      </c>
      <c r="D199" s="9" t="s">
        <v>145</v>
      </c>
      <c r="E199" s="51" t="s">
        <v>26</v>
      </c>
      <c r="F199" s="8">
        <v>0</v>
      </c>
      <c r="G199" s="4"/>
      <c r="H199" s="123">
        <f t="shared" si="9"/>
        <v>0</v>
      </c>
    </row>
    <row r="200" spans="2:8" s="9" customFormat="1" ht="12.5" x14ac:dyDescent="0.25">
      <c r="B200" s="143"/>
      <c r="C200" s="6"/>
      <c r="E200" s="51"/>
      <c r="F200" s="8">
        <v>0</v>
      </c>
      <c r="G200" s="4"/>
      <c r="H200" s="123">
        <f t="shared" si="9"/>
        <v>0</v>
      </c>
    </row>
    <row r="201" spans="2:8" s="9" customFormat="1" ht="14.5" x14ac:dyDescent="0.25">
      <c r="B201" s="130" t="s">
        <v>146</v>
      </c>
      <c r="C201" s="6" t="s">
        <v>147</v>
      </c>
      <c r="E201" s="51" t="s">
        <v>102</v>
      </c>
      <c r="F201" s="8">
        <v>800</v>
      </c>
      <c r="G201" s="4"/>
      <c r="H201" s="123">
        <f t="shared" si="9"/>
        <v>0</v>
      </c>
    </row>
    <row r="202" spans="2:8" s="9" customFormat="1" ht="12.5" x14ac:dyDescent="0.25">
      <c r="B202" s="143"/>
      <c r="C202" s="6"/>
      <c r="E202" s="51"/>
      <c r="F202" s="8">
        <v>0</v>
      </c>
      <c r="G202" s="4"/>
      <c r="H202" s="123">
        <f t="shared" si="9"/>
        <v>0</v>
      </c>
    </row>
    <row r="203" spans="2:8" s="9" customFormat="1" ht="14.5" x14ac:dyDescent="0.25">
      <c r="B203" s="130" t="s">
        <v>148</v>
      </c>
      <c r="C203" s="6" t="s">
        <v>149</v>
      </c>
      <c r="E203" s="51" t="s">
        <v>102</v>
      </c>
      <c r="F203" s="8">
        <v>300</v>
      </c>
      <c r="G203" s="4"/>
      <c r="H203" s="123">
        <f t="shared" si="9"/>
        <v>0</v>
      </c>
    </row>
    <row r="204" spans="2:8" s="9" customFormat="1" ht="13" thickBot="1" x14ac:dyDescent="0.3">
      <c r="B204" s="143"/>
      <c r="C204" s="6"/>
      <c r="E204" s="51"/>
      <c r="F204" s="8"/>
      <c r="G204" s="4"/>
      <c r="H204" s="123"/>
    </row>
    <row r="205" spans="2:8" s="9" customFormat="1" ht="15.5" x14ac:dyDescent="0.25">
      <c r="B205" s="75" t="s">
        <v>150</v>
      </c>
      <c r="C205" s="58"/>
      <c r="D205" s="59"/>
      <c r="E205" s="76"/>
      <c r="F205" s="61"/>
      <c r="G205" s="77"/>
      <c r="H205" s="78">
        <f>SUM(H186:H203)</f>
        <v>0</v>
      </c>
    </row>
    <row r="206" spans="2:8" s="9" customFormat="1" ht="13" x14ac:dyDescent="0.25">
      <c r="B206" s="13"/>
      <c r="C206" s="17"/>
      <c r="E206" s="66"/>
      <c r="F206" s="11"/>
      <c r="G206" s="87"/>
      <c r="H206" s="108"/>
    </row>
    <row r="207" spans="2:8" s="9" customFormat="1" ht="13" x14ac:dyDescent="0.25">
      <c r="B207" s="13"/>
      <c r="C207" s="17"/>
      <c r="E207" s="66"/>
      <c r="F207" s="11"/>
      <c r="G207" s="17"/>
      <c r="H207" s="108"/>
    </row>
    <row r="208" spans="2:8" s="9" customFormat="1" ht="13" x14ac:dyDescent="0.25">
      <c r="B208" s="19" t="s">
        <v>3</v>
      </c>
      <c r="C208" s="20" t="s">
        <v>4</v>
      </c>
      <c r="D208" s="21"/>
      <c r="E208" s="22" t="s">
        <v>5</v>
      </c>
      <c r="F208" s="23" t="s">
        <v>6</v>
      </c>
      <c r="G208" s="24" t="s">
        <v>7</v>
      </c>
      <c r="H208" s="23" t="s">
        <v>8</v>
      </c>
    </row>
    <row r="209" spans="2:8" s="9" customFormat="1" ht="13.5" thickBot="1" x14ac:dyDescent="0.3">
      <c r="B209" s="25"/>
      <c r="C209" s="26"/>
      <c r="D209" s="27"/>
      <c r="E209" s="28"/>
      <c r="F209" s="29"/>
      <c r="G209" s="30" t="s">
        <v>9</v>
      </c>
      <c r="H209" s="29" t="s">
        <v>9</v>
      </c>
    </row>
    <row r="210" spans="2:8" s="9" customFormat="1" ht="13" x14ac:dyDescent="0.25">
      <c r="B210" s="131"/>
      <c r="C210" s="132"/>
      <c r="D210" s="133"/>
      <c r="E210" s="134"/>
      <c r="F210" s="135"/>
      <c r="G210" s="136"/>
      <c r="H210" s="137"/>
    </row>
    <row r="211" spans="2:8" s="9" customFormat="1" ht="12.5" x14ac:dyDescent="0.25">
      <c r="B211" s="143"/>
      <c r="C211" s="6"/>
      <c r="E211" s="51"/>
      <c r="F211" s="8"/>
      <c r="G211" s="4"/>
      <c r="H211" s="123"/>
    </row>
    <row r="212" spans="2:8" s="9" customFormat="1" ht="13" x14ac:dyDescent="0.25">
      <c r="B212" s="141">
        <v>2600</v>
      </c>
      <c r="C212" s="38" t="s">
        <v>151</v>
      </c>
      <c r="E212" s="51"/>
      <c r="F212" s="8"/>
      <c r="G212" s="4"/>
      <c r="H212" s="123"/>
    </row>
    <row r="213" spans="2:8" s="9" customFormat="1" ht="12.5" x14ac:dyDescent="0.25">
      <c r="B213" s="143"/>
      <c r="C213" s="6"/>
      <c r="E213" s="51"/>
      <c r="F213" s="8"/>
      <c r="G213" s="4"/>
      <c r="H213" s="123"/>
    </row>
    <row r="214" spans="2:8" s="9" customFormat="1" ht="12.5" x14ac:dyDescent="0.25">
      <c r="B214" s="130">
        <v>26.01</v>
      </c>
      <c r="C214" s="6" t="s">
        <v>152</v>
      </c>
      <c r="E214" s="51"/>
      <c r="F214" s="8"/>
      <c r="G214" s="4"/>
      <c r="H214" s="123"/>
    </row>
    <row r="215" spans="2:8" s="9" customFormat="1" ht="12.5" x14ac:dyDescent="0.25">
      <c r="B215" s="143"/>
      <c r="C215" s="6" t="s">
        <v>12</v>
      </c>
      <c r="D215" s="9" t="s">
        <v>153</v>
      </c>
      <c r="E215" s="51" t="s">
        <v>82</v>
      </c>
      <c r="F215" s="8"/>
      <c r="G215" s="4"/>
      <c r="H215" s="123">
        <f t="shared" ref="H215:H226" si="10">+F215*G215</f>
        <v>0</v>
      </c>
    </row>
    <row r="216" spans="2:8" s="9" customFormat="1" ht="12.5" x14ac:dyDescent="0.25">
      <c r="B216" s="143"/>
      <c r="C216" s="6" t="s">
        <v>24</v>
      </c>
      <c r="D216" s="9" t="s">
        <v>154</v>
      </c>
      <c r="E216" s="51" t="s">
        <v>82</v>
      </c>
      <c r="F216" s="8">
        <v>350</v>
      </c>
      <c r="G216" s="4"/>
      <c r="H216" s="123">
        <f t="shared" si="10"/>
        <v>0</v>
      </c>
    </row>
    <row r="217" spans="2:8" s="9" customFormat="1" ht="12.5" x14ac:dyDescent="0.25">
      <c r="B217" s="143"/>
      <c r="C217" s="6"/>
      <c r="E217" s="51"/>
      <c r="F217" s="8">
        <v>0</v>
      </c>
      <c r="G217" s="4"/>
      <c r="H217" s="123">
        <f t="shared" si="10"/>
        <v>0</v>
      </c>
    </row>
    <row r="218" spans="2:8" s="9" customFormat="1" ht="14.5" x14ac:dyDescent="0.25">
      <c r="B218" s="143">
        <v>26.02</v>
      </c>
      <c r="C218" s="6" t="s">
        <v>155</v>
      </c>
      <c r="E218" s="51" t="s">
        <v>59</v>
      </c>
      <c r="F218" s="8">
        <v>700</v>
      </c>
      <c r="G218" s="4"/>
      <c r="H218" s="123">
        <f t="shared" si="10"/>
        <v>0</v>
      </c>
    </row>
    <row r="219" spans="2:8" s="9" customFormat="1" ht="12.5" x14ac:dyDescent="0.25">
      <c r="B219" s="143"/>
      <c r="C219" s="6"/>
      <c r="E219" s="51"/>
      <c r="F219" s="8">
        <v>0</v>
      </c>
      <c r="G219" s="4"/>
      <c r="H219" s="123">
        <f t="shared" si="10"/>
        <v>0</v>
      </c>
    </row>
    <row r="220" spans="2:8" s="9" customFormat="1" ht="12.5" x14ac:dyDescent="0.25">
      <c r="B220" s="130">
        <v>26.03</v>
      </c>
      <c r="C220" s="6" t="s">
        <v>156</v>
      </c>
      <c r="E220" s="51"/>
      <c r="F220" s="8">
        <v>0</v>
      </c>
      <c r="G220" s="4"/>
      <c r="H220" s="123">
        <f t="shared" si="10"/>
        <v>0</v>
      </c>
    </row>
    <row r="221" spans="2:8" s="9" customFormat="1" ht="12.5" x14ac:dyDescent="0.25">
      <c r="B221" s="143"/>
      <c r="C221" s="8" t="s">
        <v>126</v>
      </c>
      <c r="D221" s="9" t="s">
        <v>157</v>
      </c>
      <c r="E221" s="51" t="s">
        <v>82</v>
      </c>
      <c r="F221" s="8">
        <v>280</v>
      </c>
      <c r="G221" s="4"/>
      <c r="H221" s="123">
        <f t="shared" si="10"/>
        <v>0</v>
      </c>
    </row>
    <row r="222" spans="2:8" s="9" customFormat="1" ht="12.5" x14ac:dyDescent="0.25">
      <c r="B222" s="143"/>
      <c r="C222" s="8" t="s">
        <v>24</v>
      </c>
      <c r="D222" s="9" t="s">
        <v>158</v>
      </c>
      <c r="E222" s="51" t="s">
        <v>82</v>
      </c>
      <c r="F222" s="8">
        <v>0</v>
      </c>
      <c r="G222" s="4"/>
      <c r="H222" s="123">
        <f t="shared" si="10"/>
        <v>0</v>
      </c>
    </row>
    <row r="223" spans="2:8" s="9" customFormat="1" ht="30" customHeight="1" x14ac:dyDescent="0.25">
      <c r="B223" s="143"/>
      <c r="C223" s="8" t="s">
        <v>17</v>
      </c>
      <c r="D223" s="144" t="s">
        <v>159</v>
      </c>
      <c r="E223" s="51" t="s">
        <v>82</v>
      </c>
      <c r="F223" s="8">
        <v>80</v>
      </c>
      <c r="G223" s="4"/>
      <c r="H223" s="123">
        <f t="shared" si="10"/>
        <v>0</v>
      </c>
    </row>
    <row r="224" spans="2:8" s="9" customFormat="1" ht="27.75" customHeight="1" x14ac:dyDescent="0.25">
      <c r="B224" s="143"/>
      <c r="C224" s="8" t="s">
        <v>160</v>
      </c>
      <c r="D224" s="46" t="s">
        <v>161</v>
      </c>
      <c r="E224" s="51" t="s">
        <v>82</v>
      </c>
      <c r="F224" s="8">
        <v>0</v>
      </c>
      <c r="G224" s="4"/>
      <c r="H224" s="123">
        <f t="shared" si="10"/>
        <v>0</v>
      </c>
    </row>
    <row r="225" spans="2:8" s="9" customFormat="1" ht="12.5" x14ac:dyDescent="0.25">
      <c r="B225" s="143"/>
      <c r="C225" s="6"/>
      <c r="E225" s="51"/>
      <c r="F225" s="8">
        <v>0</v>
      </c>
      <c r="G225" s="4"/>
      <c r="H225" s="123">
        <f t="shared" si="10"/>
        <v>0</v>
      </c>
    </row>
    <row r="226" spans="2:8" s="9" customFormat="1" ht="12.5" x14ac:dyDescent="0.25">
      <c r="B226" s="143">
        <v>26.04</v>
      </c>
      <c r="C226" s="6" t="s">
        <v>162</v>
      </c>
      <c r="E226" s="51" t="s">
        <v>135</v>
      </c>
      <c r="F226" s="8">
        <v>1000</v>
      </c>
      <c r="G226" s="4"/>
      <c r="H226" s="123">
        <f t="shared" si="10"/>
        <v>0</v>
      </c>
    </row>
    <row r="227" spans="2:8" s="9" customFormat="1" ht="13" thickBot="1" x14ac:dyDescent="0.3">
      <c r="B227" s="143"/>
      <c r="C227" s="6"/>
      <c r="E227" s="51"/>
      <c r="F227" s="8"/>
      <c r="G227" s="4"/>
      <c r="H227" s="123"/>
    </row>
    <row r="228" spans="2:8" s="9" customFormat="1" ht="15.5" x14ac:dyDescent="0.25">
      <c r="B228" s="75" t="s">
        <v>163</v>
      </c>
      <c r="C228" s="58"/>
      <c r="D228" s="59"/>
      <c r="E228" s="76"/>
      <c r="F228" s="61"/>
      <c r="G228" s="77"/>
      <c r="H228" s="78">
        <f>SUM(H215:H227)</f>
        <v>0</v>
      </c>
    </row>
    <row r="229" spans="2:8" s="9" customFormat="1" ht="13" x14ac:dyDescent="0.25">
      <c r="B229" s="13"/>
      <c r="C229" s="17"/>
      <c r="E229" s="66"/>
      <c r="F229" s="11"/>
      <c r="G229" s="87"/>
      <c r="H229" s="108"/>
    </row>
    <row r="230" spans="2:8" s="9" customFormat="1" ht="13" x14ac:dyDescent="0.25">
      <c r="C230" s="17"/>
      <c r="E230" s="66"/>
      <c r="F230" s="11"/>
      <c r="G230" s="87"/>
      <c r="H230" s="108"/>
    </row>
    <row r="231" spans="2:8" s="9" customFormat="1" ht="13" x14ac:dyDescent="0.25">
      <c r="B231" s="109" t="s">
        <v>3</v>
      </c>
      <c r="C231" s="20" t="s">
        <v>4</v>
      </c>
      <c r="D231" s="21"/>
      <c r="E231" s="22" t="s">
        <v>5</v>
      </c>
      <c r="F231" s="23" t="s">
        <v>6</v>
      </c>
      <c r="G231" s="23" t="s">
        <v>7</v>
      </c>
      <c r="H231" s="112" t="s">
        <v>8</v>
      </c>
    </row>
    <row r="232" spans="2:8" s="9" customFormat="1" ht="13.5" thickBot="1" x14ac:dyDescent="0.3">
      <c r="B232" s="113"/>
      <c r="C232" s="26"/>
      <c r="D232" s="27"/>
      <c r="E232" s="114"/>
      <c r="F232" s="29"/>
      <c r="G232" s="29" t="s">
        <v>9</v>
      </c>
      <c r="H232" s="116" t="s">
        <v>9</v>
      </c>
    </row>
    <row r="233" spans="2:8" s="9" customFormat="1" ht="13" x14ac:dyDescent="0.25">
      <c r="B233" s="141">
        <v>3300</v>
      </c>
      <c r="C233" s="95" t="s">
        <v>164</v>
      </c>
      <c r="E233" s="51"/>
      <c r="F233" s="8"/>
      <c r="G233" s="4"/>
      <c r="H233" s="123"/>
    </row>
    <row r="234" spans="2:8" s="9" customFormat="1" ht="13" x14ac:dyDescent="0.25">
      <c r="B234" s="145" t="s">
        <v>165</v>
      </c>
      <c r="C234" s="95" t="s">
        <v>166</v>
      </c>
      <c r="E234" s="51"/>
      <c r="F234" s="3"/>
      <c r="G234" s="4"/>
      <c r="H234" s="123"/>
    </row>
    <row r="235" spans="2:8" s="9" customFormat="1" ht="25" x14ac:dyDescent="0.25">
      <c r="B235" s="142"/>
      <c r="C235" s="45" t="s">
        <v>167</v>
      </c>
      <c r="D235" s="73" t="s">
        <v>168</v>
      </c>
      <c r="E235" s="51"/>
      <c r="F235" s="8"/>
      <c r="G235" s="5"/>
      <c r="H235" s="127"/>
    </row>
    <row r="236" spans="2:8" s="9" customFormat="1" ht="12.5" x14ac:dyDescent="0.25">
      <c r="B236" s="142"/>
      <c r="C236" s="124" t="s">
        <v>45</v>
      </c>
      <c r="D236" s="9" t="s">
        <v>169</v>
      </c>
      <c r="E236" s="51" t="s">
        <v>82</v>
      </c>
      <c r="F236" s="8">
        <v>33000</v>
      </c>
      <c r="G236" s="5"/>
      <c r="H236" s="127">
        <f t="shared" ref="H236:H237" si="11">+F236*G236</f>
        <v>0</v>
      </c>
    </row>
    <row r="237" spans="2:8" s="9" customFormat="1" ht="25" x14ac:dyDescent="0.25">
      <c r="B237" s="270" t="s">
        <v>266</v>
      </c>
      <c r="C237" s="124"/>
      <c r="D237" s="16" t="s">
        <v>265</v>
      </c>
      <c r="E237" s="51" t="s">
        <v>82</v>
      </c>
      <c r="F237" s="8">
        <f>16000*4*0.3</f>
        <v>19200</v>
      </c>
      <c r="G237" s="5"/>
      <c r="H237" s="127">
        <f t="shared" si="11"/>
        <v>0</v>
      </c>
    </row>
    <row r="238" spans="2:8" s="9" customFormat="1" ht="12.75" customHeight="1" x14ac:dyDescent="0.25">
      <c r="B238" s="271" t="s">
        <v>294</v>
      </c>
      <c r="C238" s="301" t="s">
        <v>295</v>
      </c>
      <c r="D238" s="304"/>
      <c r="E238" s="148"/>
      <c r="F238" s="7">
        <v>0</v>
      </c>
      <c r="G238" s="5"/>
      <c r="H238" s="127"/>
    </row>
    <row r="239" spans="2:8" s="9" customFormat="1" ht="12.5" x14ac:dyDescent="0.25">
      <c r="B239" s="147"/>
      <c r="C239" s="149" t="s">
        <v>24</v>
      </c>
      <c r="D239" s="150" t="s">
        <v>297</v>
      </c>
      <c r="E239" s="148" t="s">
        <v>82</v>
      </c>
      <c r="F239" s="7">
        <v>24000</v>
      </c>
      <c r="G239" s="5"/>
      <c r="H239" s="127">
        <f t="shared" ref="H239" si="12">+F239*G239</f>
        <v>0</v>
      </c>
    </row>
    <row r="240" spans="2:8" s="9" customFormat="1" ht="13" thickBot="1" x14ac:dyDescent="0.3">
      <c r="B240" s="143"/>
      <c r="C240" s="6"/>
      <c r="E240" s="51"/>
      <c r="F240" s="8"/>
      <c r="G240" s="107"/>
      <c r="H240" s="127"/>
    </row>
    <row r="241" spans="2:8" s="9" customFormat="1" ht="15.5" x14ac:dyDescent="0.25">
      <c r="B241" s="75" t="s">
        <v>170</v>
      </c>
      <c r="C241" s="58"/>
      <c r="D241" s="59"/>
      <c r="E241" s="60"/>
      <c r="F241" s="61"/>
      <c r="G241" s="58"/>
      <c r="H241" s="1">
        <f>SUM(H236:H237)</f>
        <v>0</v>
      </c>
    </row>
    <row r="242" spans="2:8" s="9" customFormat="1" ht="16" thickBot="1" x14ac:dyDescent="0.3">
      <c r="B242" s="86"/>
      <c r="C242" s="79"/>
      <c r="E242" s="16"/>
      <c r="F242" s="80"/>
      <c r="G242" s="79"/>
      <c r="H242" s="81"/>
    </row>
    <row r="243" spans="2:8" s="9" customFormat="1" ht="13" x14ac:dyDescent="0.25">
      <c r="B243" s="151" t="s">
        <v>3</v>
      </c>
      <c r="C243" s="152" t="s">
        <v>4</v>
      </c>
      <c r="D243" s="119"/>
      <c r="E243" s="120" t="s">
        <v>5</v>
      </c>
      <c r="F243" s="121" t="s">
        <v>6</v>
      </c>
      <c r="G243" s="153" t="s">
        <v>7</v>
      </c>
      <c r="H243" s="154" t="s">
        <v>8</v>
      </c>
    </row>
    <row r="244" spans="2:8" s="9" customFormat="1" ht="13.5" thickBot="1" x14ac:dyDescent="0.3">
      <c r="B244" s="155"/>
      <c r="C244" s="26"/>
      <c r="D244" s="27"/>
      <c r="E244" s="28"/>
      <c r="F244" s="29"/>
      <c r="G244" s="30" t="s">
        <v>9</v>
      </c>
      <c r="H244" s="156" t="s">
        <v>9</v>
      </c>
    </row>
    <row r="245" spans="2:8" s="9" customFormat="1" ht="12.5" x14ac:dyDescent="0.25">
      <c r="B245" s="157"/>
      <c r="C245" s="6"/>
      <c r="E245" s="51"/>
      <c r="F245" s="3"/>
      <c r="G245" s="17"/>
      <c r="H245" s="158"/>
    </row>
    <row r="246" spans="2:8" s="9" customFormat="1" ht="13" x14ac:dyDescent="0.25">
      <c r="B246" s="159">
        <f>[1]Bills!$A$139</f>
        <v>3400</v>
      </c>
      <c r="C246" s="95" t="str">
        <f>[1]Bills!$B$139</f>
        <v>PAVEMENT LAYERS IN GRAVEL MATERIAL</v>
      </c>
      <c r="E246" s="43"/>
      <c r="F246" s="3"/>
      <c r="G246" s="17"/>
      <c r="H246" s="158"/>
    </row>
    <row r="247" spans="2:8" s="9" customFormat="1" ht="40.5" customHeight="1" x14ac:dyDescent="0.25">
      <c r="B247" s="160" t="s">
        <v>247</v>
      </c>
      <c r="C247" s="299" t="s">
        <v>242</v>
      </c>
      <c r="D247" s="300"/>
      <c r="E247" s="51"/>
      <c r="F247" s="8"/>
      <c r="G247" s="4"/>
      <c r="H247" s="158"/>
    </row>
    <row r="248" spans="2:8" s="9" customFormat="1" ht="12.5" x14ac:dyDescent="0.25">
      <c r="B248" s="160" t="s">
        <v>46</v>
      </c>
      <c r="C248" s="6" t="s">
        <v>243</v>
      </c>
      <c r="E248" s="51"/>
      <c r="F248" s="8"/>
      <c r="G248" s="4"/>
      <c r="H248" s="158">
        <f t="shared" ref="H248:H249" si="13">+F248*G248</f>
        <v>0</v>
      </c>
    </row>
    <row r="249" spans="2:8" s="9" customFormat="1" ht="12.5" x14ac:dyDescent="0.25">
      <c r="B249" s="160" t="s">
        <v>248</v>
      </c>
      <c r="C249" s="6" t="s">
        <v>244</v>
      </c>
      <c r="E249" s="51" t="s">
        <v>82</v>
      </c>
      <c r="F249" s="8">
        <v>23000</v>
      </c>
      <c r="G249" s="4"/>
      <c r="H249" s="158">
        <f t="shared" si="13"/>
        <v>0</v>
      </c>
    </row>
    <row r="250" spans="2:8" s="9" customFormat="1" ht="12.75" hidden="1" customHeight="1" x14ac:dyDescent="0.25">
      <c r="B250" s="157"/>
      <c r="C250" s="6"/>
      <c r="E250" s="51"/>
      <c r="F250" s="8">
        <v>0</v>
      </c>
      <c r="G250" s="4"/>
      <c r="H250" s="158">
        <f t="shared" ref="H250:H252" si="14">+F250*G250</f>
        <v>0</v>
      </c>
    </row>
    <row r="251" spans="2:8" s="9" customFormat="1" ht="12.5" x14ac:dyDescent="0.25">
      <c r="B251" s="160" t="s">
        <v>17</v>
      </c>
      <c r="C251" s="6" t="s">
        <v>245</v>
      </c>
      <c r="E251" s="51"/>
      <c r="F251" s="8">
        <v>0</v>
      </c>
      <c r="G251" s="4"/>
      <c r="H251" s="158">
        <f t="shared" si="14"/>
        <v>0</v>
      </c>
    </row>
    <row r="252" spans="2:8" s="9" customFormat="1" ht="13" thickBot="1" x14ac:dyDescent="0.3">
      <c r="B252" s="160" t="s">
        <v>45</v>
      </c>
      <c r="C252" s="6" t="s">
        <v>246</v>
      </c>
      <c r="E252" s="51" t="s">
        <v>82</v>
      </c>
      <c r="F252" s="8">
        <v>23000</v>
      </c>
      <c r="G252" s="4"/>
      <c r="H252" s="158">
        <f t="shared" si="14"/>
        <v>0</v>
      </c>
    </row>
    <row r="253" spans="2:8" s="9" customFormat="1" ht="16" thickBot="1" x14ac:dyDescent="0.3">
      <c r="B253" s="161" t="s">
        <v>238</v>
      </c>
      <c r="C253" s="162"/>
      <c r="D253" s="163"/>
      <c r="E253" s="164"/>
      <c r="F253" s="165"/>
      <c r="G253" s="162"/>
      <c r="H253" s="166">
        <f>SUM(H248:H252)</f>
        <v>0</v>
      </c>
    </row>
    <row r="254" spans="2:8" s="9" customFormat="1" ht="16" thickBot="1" x14ac:dyDescent="0.3">
      <c r="B254" s="86"/>
      <c r="C254" s="79"/>
      <c r="E254" s="16"/>
      <c r="F254" s="80"/>
      <c r="G254" s="79"/>
      <c r="H254" s="81"/>
    </row>
    <row r="255" spans="2:8" s="9" customFormat="1" ht="13" x14ac:dyDescent="0.25">
      <c r="B255" s="151" t="s">
        <v>3</v>
      </c>
      <c r="C255" s="152" t="s">
        <v>4</v>
      </c>
      <c r="D255" s="119"/>
      <c r="E255" s="120" t="s">
        <v>5</v>
      </c>
      <c r="F255" s="121" t="s">
        <v>6</v>
      </c>
      <c r="G255" s="153" t="s">
        <v>7</v>
      </c>
      <c r="H255" s="154" t="s">
        <v>8</v>
      </c>
    </row>
    <row r="256" spans="2:8" s="9" customFormat="1" ht="13.5" thickBot="1" x14ac:dyDescent="0.3">
      <c r="B256" s="155"/>
      <c r="C256" s="26"/>
      <c r="D256" s="27"/>
      <c r="E256" s="28"/>
      <c r="F256" s="29"/>
      <c r="G256" s="30" t="s">
        <v>9</v>
      </c>
      <c r="H256" s="156" t="s">
        <v>9</v>
      </c>
    </row>
    <row r="257" spans="2:9" s="9" customFormat="1" ht="13" x14ac:dyDescent="0.25">
      <c r="B257" s="159">
        <v>3600</v>
      </c>
      <c r="C257" s="95" t="s">
        <v>249</v>
      </c>
      <c r="E257" s="43"/>
      <c r="F257" s="3"/>
      <c r="G257" s="17"/>
      <c r="H257" s="158"/>
    </row>
    <row r="258" spans="2:9" s="9" customFormat="1" ht="12.5" x14ac:dyDescent="0.25">
      <c r="B258" s="160">
        <v>36.01</v>
      </c>
      <c r="C258" s="6" t="s">
        <v>250</v>
      </c>
      <c r="E258" s="51"/>
      <c r="F258" s="8"/>
      <c r="G258" s="4"/>
      <c r="H258" s="158"/>
    </row>
    <row r="259" spans="2:9" s="9" customFormat="1" ht="45" customHeight="1" thickBot="1" x14ac:dyDescent="0.3">
      <c r="B259" s="160" t="s">
        <v>46</v>
      </c>
      <c r="C259" s="301" t="s">
        <v>296</v>
      </c>
      <c r="D259" s="300"/>
      <c r="E259" s="51" t="s">
        <v>82</v>
      </c>
      <c r="F259" s="8">
        <v>24000</v>
      </c>
      <c r="G259" s="4"/>
      <c r="H259" s="158">
        <f t="shared" ref="H259" si="15">+F259*G259</f>
        <v>0</v>
      </c>
      <c r="I259" s="9">
        <v>10</v>
      </c>
    </row>
    <row r="260" spans="2:9" s="9" customFormat="1" ht="16" thickBot="1" x14ac:dyDescent="0.3">
      <c r="B260" s="161" t="s">
        <v>239</v>
      </c>
      <c r="C260" s="162"/>
      <c r="D260" s="163"/>
      <c r="E260" s="164"/>
      <c r="F260" s="165"/>
      <c r="G260" s="162"/>
      <c r="H260" s="166">
        <f>SUM(H259:H259)</f>
        <v>0</v>
      </c>
    </row>
    <row r="261" spans="2:9" s="9" customFormat="1" ht="16" thickBot="1" x14ac:dyDescent="0.3">
      <c r="B261" s="82"/>
      <c r="C261" s="62"/>
      <c r="D261" s="63"/>
      <c r="E261" s="64"/>
      <c r="F261" s="65"/>
      <c r="G261" s="62"/>
      <c r="H261" s="20"/>
    </row>
    <row r="262" spans="2:9" s="9" customFormat="1" ht="13" x14ac:dyDescent="0.25">
      <c r="B262" s="151" t="s">
        <v>3</v>
      </c>
      <c r="C262" s="152" t="s">
        <v>4</v>
      </c>
      <c r="D262" s="119"/>
      <c r="E262" s="120" t="s">
        <v>5</v>
      </c>
      <c r="F262" s="121" t="s">
        <v>6</v>
      </c>
      <c r="G262" s="153" t="s">
        <v>7</v>
      </c>
      <c r="H262" s="154" t="s">
        <v>8</v>
      </c>
    </row>
    <row r="263" spans="2:9" s="9" customFormat="1" ht="13.5" thickBot="1" x14ac:dyDescent="0.3">
      <c r="B263" s="155"/>
      <c r="C263" s="26"/>
      <c r="D263" s="27"/>
      <c r="E263" s="28"/>
      <c r="F263" s="29"/>
      <c r="G263" s="30" t="s">
        <v>9</v>
      </c>
      <c r="H263" s="156" t="s">
        <v>9</v>
      </c>
    </row>
    <row r="264" spans="2:9" s="9" customFormat="1" ht="13" x14ac:dyDescent="0.25">
      <c r="B264" s="159">
        <v>4100</v>
      </c>
      <c r="C264" s="95" t="s">
        <v>251</v>
      </c>
      <c r="E264" s="43"/>
      <c r="F264" s="3"/>
      <c r="G264" s="17"/>
      <c r="H264" s="158"/>
    </row>
    <row r="265" spans="2:9" s="9" customFormat="1" ht="12.5" x14ac:dyDescent="0.25">
      <c r="B265" s="160">
        <v>41.01</v>
      </c>
      <c r="C265" s="6" t="s">
        <v>252</v>
      </c>
      <c r="E265" s="51"/>
      <c r="F265" s="8"/>
      <c r="G265" s="4"/>
      <c r="H265" s="158"/>
      <c r="I265" s="146" t="s">
        <v>293</v>
      </c>
    </row>
    <row r="266" spans="2:9" s="9" customFormat="1" ht="12.5" x14ac:dyDescent="0.25">
      <c r="B266" s="167" t="s">
        <v>17</v>
      </c>
      <c r="C266" s="6" t="s">
        <v>253</v>
      </c>
      <c r="E266" s="51" t="s">
        <v>236</v>
      </c>
      <c r="F266" s="8">
        <v>127000</v>
      </c>
      <c r="G266" s="4"/>
      <c r="H266" s="158">
        <f t="shared" ref="H266:H271" si="16">+F266*G266</f>
        <v>0</v>
      </c>
      <c r="I266" s="9">
        <v>0.85</v>
      </c>
    </row>
    <row r="267" spans="2:9" s="9" customFormat="1" ht="12.5" x14ac:dyDescent="0.25">
      <c r="B267" s="157"/>
      <c r="C267" s="8"/>
      <c r="E267" s="51"/>
      <c r="F267" s="8">
        <v>0</v>
      </c>
      <c r="G267" s="4"/>
      <c r="H267" s="158"/>
    </row>
    <row r="268" spans="2:9" s="9" customFormat="1" ht="12.5" x14ac:dyDescent="0.25">
      <c r="B268" s="167">
        <v>42.02</v>
      </c>
      <c r="C268" s="168" t="s">
        <v>292</v>
      </c>
      <c r="E268" s="51"/>
      <c r="F268" s="8">
        <v>0</v>
      </c>
      <c r="G268" s="4"/>
      <c r="H268" s="158">
        <f t="shared" si="16"/>
        <v>0</v>
      </c>
    </row>
    <row r="269" spans="2:9" s="9" customFormat="1" ht="24.5" customHeight="1" x14ac:dyDescent="0.25">
      <c r="B269" s="157"/>
      <c r="C269" s="6" t="s">
        <v>254</v>
      </c>
      <c r="E269" s="51" t="s">
        <v>237</v>
      </c>
      <c r="F269" s="8">
        <v>147000</v>
      </c>
      <c r="G269" s="4"/>
      <c r="H269" s="158">
        <f t="shared" si="16"/>
        <v>0</v>
      </c>
      <c r="I269" s="9">
        <v>1</v>
      </c>
    </row>
    <row r="270" spans="2:9" s="146" customFormat="1" ht="22.75" customHeight="1" x14ac:dyDescent="0.25">
      <c r="B270" s="257" t="s">
        <v>320</v>
      </c>
      <c r="C270" s="305" t="s">
        <v>321</v>
      </c>
      <c r="D270" s="306"/>
      <c r="E270" s="148" t="s">
        <v>322</v>
      </c>
      <c r="F270" s="271">
        <v>5</v>
      </c>
      <c r="G270" s="168"/>
      <c r="H270" s="158">
        <f t="shared" si="16"/>
        <v>0</v>
      </c>
    </row>
    <row r="271" spans="2:9" s="146" customFormat="1" ht="20" customHeight="1" thickBot="1" x14ac:dyDescent="0.3">
      <c r="B271" s="257" t="s">
        <v>323</v>
      </c>
      <c r="C271" s="305" t="s">
        <v>324</v>
      </c>
      <c r="D271" s="306"/>
      <c r="E271" s="148" t="s">
        <v>322</v>
      </c>
      <c r="F271" s="271">
        <v>5</v>
      </c>
      <c r="G271" s="168"/>
      <c r="H271" s="158">
        <f t="shared" si="16"/>
        <v>0</v>
      </c>
    </row>
    <row r="272" spans="2:9" s="9" customFormat="1" ht="16" thickBot="1" x14ac:dyDescent="0.3">
      <c r="B272" s="161" t="s">
        <v>235</v>
      </c>
      <c r="C272" s="162"/>
      <c r="D272" s="163"/>
      <c r="E272" s="164"/>
      <c r="F272" s="165"/>
      <c r="G272" s="162"/>
      <c r="H272" s="166">
        <f>SUM(H266:H271)</f>
        <v>0</v>
      </c>
    </row>
    <row r="273" spans="2:8" s="9" customFormat="1" ht="15.5" x14ac:dyDescent="0.25">
      <c r="B273" s="86"/>
      <c r="C273" s="79"/>
      <c r="E273" s="16"/>
      <c r="F273" s="80"/>
      <c r="G273" s="79"/>
      <c r="H273" s="95"/>
    </row>
    <row r="274" spans="2:8" s="146" customFormat="1" ht="20" customHeight="1" x14ac:dyDescent="0.25">
      <c r="B274" s="272" t="s">
        <v>3</v>
      </c>
      <c r="C274" s="273"/>
      <c r="D274" s="274"/>
      <c r="E274" s="275" t="s">
        <v>5</v>
      </c>
      <c r="F274" s="276" t="s">
        <v>6</v>
      </c>
      <c r="G274" s="277" t="s">
        <v>7</v>
      </c>
      <c r="H274" s="23" t="s">
        <v>8</v>
      </c>
    </row>
    <row r="275" spans="2:8" s="146" customFormat="1" ht="20" customHeight="1" thickBot="1" x14ac:dyDescent="0.3">
      <c r="B275" s="278"/>
      <c r="C275" s="279"/>
      <c r="D275" s="280"/>
      <c r="E275" s="281"/>
      <c r="F275" s="282"/>
      <c r="G275" s="283" t="s">
        <v>9</v>
      </c>
      <c r="H275" s="283" t="s">
        <v>9</v>
      </c>
    </row>
    <row r="276" spans="2:8" s="146" customFormat="1" ht="20" customHeight="1" x14ac:dyDescent="0.25">
      <c r="B276" s="92">
        <v>5400</v>
      </c>
      <c r="C276" s="95" t="s">
        <v>313</v>
      </c>
      <c r="D276" s="284"/>
      <c r="E276" s="285"/>
      <c r="F276" s="271"/>
      <c r="G276" s="168"/>
      <c r="H276" s="158">
        <f t="shared" ref="H276:H278" si="17">+F276*G276</f>
        <v>0</v>
      </c>
    </row>
    <row r="277" spans="2:8" s="146" customFormat="1" ht="20" customHeight="1" x14ac:dyDescent="0.35">
      <c r="B277" s="286" t="s">
        <v>314</v>
      </c>
      <c r="C277" s="168" t="s">
        <v>315</v>
      </c>
      <c r="D277" s="284"/>
      <c r="E277" s="287" t="s">
        <v>33</v>
      </c>
      <c r="F277" s="254">
        <v>20</v>
      </c>
      <c r="G277" s="288"/>
      <c r="H277" s="158">
        <f t="shared" si="17"/>
        <v>0</v>
      </c>
    </row>
    <row r="278" spans="2:8" s="146" customFormat="1" ht="20" customHeight="1" thickBot="1" x14ac:dyDescent="0.4">
      <c r="B278" s="286" t="s">
        <v>316</v>
      </c>
      <c r="C278" s="168" t="s">
        <v>317</v>
      </c>
      <c r="D278" s="284"/>
      <c r="E278" s="287" t="s">
        <v>33</v>
      </c>
      <c r="F278" s="254">
        <v>5</v>
      </c>
      <c r="G278" s="288"/>
      <c r="H278" s="158">
        <f t="shared" si="17"/>
        <v>0</v>
      </c>
    </row>
    <row r="279" spans="2:8" s="146" customFormat="1" ht="20" customHeight="1" x14ac:dyDescent="0.25">
      <c r="B279" s="75" t="s">
        <v>318</v>
      </c>
      <c r="C279" s="262"/>
      <c r="D279" s="263"/>
      <c r="E279" s="264"/>
      <c r="F279" s="265"/>
      <c r="G279" s="262"/>
      <c r="H279" s="1">
        <f>SUM(H276:H278)</f>
        <v>0</v>
      </c>
    </row>
    <row r="280" spans="2:8" s="9" customFormat="1" ht="15.5" x14ac:dyDescent="0.25">
      <c r="B280" s="86"/>
      <c r="C280" s="79"/>
      <c r="E280" s="16"/>
      <c r="F280" s="80"/>
      <c r="G280" s="79"/>
      <c r="H280" s="81"/>
    </row>
    <row r="281" spans="2:8" s="146" customFormat="1" ht="20" customHeight="1" x14ac:dyDescent="0.25">
      <c r="B281" s="19" t="s">
        <v>3</v>
      </c>
      <c r="C281" s="20" t="s">
        <v>4</v>
      </c>
      <c r="D281" s="21"/>
      <c r="E281" s="22" t="s">
        <v>5</v>
      </c>
      <c r="F281" s="68" t="s">
        <v>6</v>
      </c>
      <c r="G281" s="24" t="s">
        <v>7</v>
      </c>
      <c r="H281" s="23" t="s">
        <v>8</v>
      </c>
    </row>
    <row r="282" spans="2:8" s="146" customFormat="1" ht="20" customHeight="1" thickBot="1" x14ac:dyDescent="0.3">
      <c r="B282" s="25"/>
      <c r="C282" s="26"/>
      <c r="D282" s="27"/>
      <c r="E282" s="28"/>
      <c r="F282" s="252"/>
      <c r="G282" s="30" t="s">
        <v>9</v>
      </c>
      <c r="H282" s="29" t="s">
        <v>9</v>
      </c>
    </row>
    <row r="283" spans="2:8" s="146" customFormat="1" ht="20" customHeight="1" x14ac:dyDescent="0.25">
      <c r="B283" s="141">
        <v>5500</v>
      </c>
      <c r="C283" s="95" t="s">
        <v>300</v>
      </c>
      <c r="E283" s="253"/>
      <c r="F283" s="254"/>
      <c r="G283" s="255"/>
      <c r="H283" s="256"/>
    </row>
    <row r="284" spans="2:8" s="146" customFormat="1" ht="20" customHeight="1" x14ac:dyDescent="0.25">
      <c r="B284" s="257" t="s">
        <v>301</v>
      </c>
      <c r="C284" s="168" t="s">
        <v>302</v>
      </c>
      <c r="E284" s="148"/>
      <c r="F284" s="254"/>
      <c r="G284" s="258"/>
      <c r="H284" s="256"/>
    </row>
    <row r="285" spans="2:8" s="146" customFormat="1" ht="20" customHeight="1" x14ac:dyDescent="0.25">
      <c r="B285" s="147"/>
      <c r="C285" s="7" t="s">
        <v>12</v>
      </c>
      <c r="D285" s="146" t="s">
        <v>303</v>
      </c>
      <c r="E285" s="148"/>
      <c r="F285" s="254"/>
      <c r="G285" s="258"/>
      <c r="H285" s="256"/>
    </row>
    <row r="286" spans="2:8" s="146" customFormat="1" ht="20" customHeight="1" x14ac:dyDescent="0.25">
      <c r="B286" s="147"/>
      <c r="C286" s="149" t="s">
        <v>45</v>
      </c>
      <c r="D286" s="146" t="s">
        <v>304</v>
      </c>
      <c r="E286" s="148" t="s">
        <v>50</v>
      </c>
      <c r="F286" s="254">
        <v>16</v>
      </c>
      <c r="G286" s="258"/>
      <c r="H286" s="158">
        <f t="shared" ref="H286:H291" si="18">+F286*G286</f>
        <v>0</v>
      </c>
    </row>
    <row r="287" spans="2:8" s="146" customFormat="1" ht="20" customHeight="1" x14ac:dyDescent="0.25">
      <c r="B287" s="147"/>
      <c r="C287" s="7" t="s">
        <v>24</v>
      </c>
      <c r="D287" s="146" t="s">
        <v>305</v>
      </c>
      <c r="E287" s="148"/>
      <c r="F287" s="254"/>
      <c r="G287" s="258"/>
      <c r="H287" s="158">
        <f t="shared" si="18"/>
        <v>0</v>
      </c>
    </row>
    <row r="288" spans="2:8" s="146" customFormat="1" ht="20" customHeight="1" x14ac:dyDescent="0.25">
      <c r="B288" s="147"/>
      <c r="C288" s="149" t="s">
        <v>45</v>
      </c>
      <c r="D288" s="146" t="s">
        <v>304</v>
      </c>
      <c r="E288" s="148" t="s">
        <v>50</v>
      </c>
      <c r="F288" s="254">
        <f>F286*2</f>
        <v>32</v>
      </c>
      <c r="G288" s="258"/>
      <c r="H288" s="158">
        <f t="shared" si="18"/>
        <v>0</v>
      </c>
    </row>
    <row r="289" spans="2:8" s="146" customFormat="1" ht="20" customHeight="1" x14ac:dyDescent="0.25">
      <c r="B289" s="259"/>
      <c r="C289" s="7" t="s">
        <v>160</v>
      </c>
      <c r="D289" s="146" t="s">
        <v>306</v>
      </c>
      <c r="E289" s="148" t="s">
        <v>135</v>
      </c>
      <c r="F289" s="254">
        <v>500</v>
      </c>
      <c r="G289" s="168"/>
      <c r="H289" s="158">
        <f t="shared" si="18"/>
        <v>0</v>
      </c>
    </row>
    <row r="290" spans="2:8" s="146" customFormat="1" ht="20" customHeight="1" x14ac:dyDescent="0.25">
      <c r="B290" s="259"/>
      <c r="C290" s="7" t="s">
        <v>307</v>
      </c>
      <c r="D290" s="146" t="s">
        <v>308</v>
      </c>
      <c r="E290" s="148" t="s">
        <v>135</v>
      </c>
      <c r="F290" s="254">
        <v>500</v>
      </c>
      <c r="G290" s="168"/>
      <c r="H290" s="158">
        <f t="shared" si="18"/>
        <v>0</v>
      </c>
    </row>
    <row r="291" spans="2:8" s="146" customFormat="1" ht="20" customHeight="1" thickBot="1" x14ac:dyDescent="0.3">
      <c r="B291" s="260"/>
      <c r="C291" s="261" t="s">
        <v>309</v>
      </c>
      <c r="D291" s="146" t="s">
        <v>310</v>
      </c>
      <c r="E291" s="148" t="s">
        <v>135</v>
      </c>
      <c r="F291" s="254">
        <v>500</v>
      </c>
      <c r="G291" s="168"/>
      <c r="H291" s="158">
        <f t="shared" si="18"/>
        <v>0</v>
      </c>
    </row>
    <row r="292" spans="2:8" s="146" customFormat="1" ht="20" customHeight="1" x14ac:dyDescent="0.25">
      <c r="B292" s="75" t="s">
        <v>311</v>
      </c>
      <c r="C292" s="262"/>
      <c r="D292" s="263"/>
      <c r="E292" s="264"/>
      <c r="F292" s="265"/>
      <c r="G292" s="262"/>
      <c r="H292" s="1">
        <f>SUM(H286:H291)</f>
        <v>0</v>
      </c>
    </row>
    <row r="293" spans="2:8" ht="14.5" thickBot="1" x14ac:dyDescent="0.3"/>
    <row r="294" spans="2:8" x14ac:dyDescent="0.25">
      <c r="B294" s="151" t="s">
        <v>3</v>
      </c>
      <c r="C294" s="152" t="s">
        <v>4</v>
      </c>
      <c r="D294" s="119"/>
      <c r="E294" s="120" t="s">
        <v>5</v>
      </c>
      <c r="F294" s="121" t="s">
        <v>6</v>
      </c>
      <c r="G294" s="153" t="s">
        <v>7</v>
      </c>
      <c r="H294" s="154" t="s">
        <v>8</v>
      </c>
    </row>
    <row r="295" spans="2:8" ht="14.5" thickBot="1" x14ac:dyDescent="0.3">
      <c r="B295" s="155"/>
      <c r="C295" s="26"/>
      <c r="D295" s="27"/>
      <c r="E295" s="28"/>
      <c r="F295" s="29"/>
      <c r="G295" s="30" t="s">
        <v>9</v>
      </c>
      <c r="H295" s="156" t="s">
        <v>9</v>
      </c>
    </row>
    <row r="296" spans="2:8" x14ac:dyDescent="0.25">
      <c r="B296" s="171">
        <v>6100</v>
      </c>
      <c r="C296" s="95" t="s">
        <v>171</v>
      </c>
      <c r="D296" s="9"/>
      <c r="E296" s="43"/>
      <c r="F296" s="3"/>
      <c r="G296" s="17"/>
      <c r="H296" s="158"/>
    </row>
    <row r="297" spans="2:8" x14ac:dyDescent="0.25">
      <c r="B297" s="172" t="s">
        <v>172</v>
      </c>
      <c r="C297" s="95" t="s">
        <v>107</v>
      </c>
      <c r="D297" s="9"/>
      <c r="E297" s="51"/>
      <c r="F297" s="8"/>
      <c r="G297" s="4"/>
      <c r="H297" s="158"/>
    </row>
    <row r="298" spans="2:8" x14ac:dyDescent="0.25">
      <c r="B298" s="157"/>
      <c r="C298" s="8" t="s">
        <v>46</v>
      </c>
      <c r="D298" s="9" t="s">
        <v>173</v>
      </c>
      <c r="E298" s="51" t="s">
        <v>82</v>
      </c>
      <c r="F298" s="8">
        <v>1700</v>
      </c>
      <c r="G298" s="4"/>
      <c r="H298" s="158">
        <f t="shared" ref="H298:H301" si="19">+F298*G298</f>
        <v>0</v>
      </c>
    </row>
    <row r="299" spans="2:8" x14ac:dyDescent="0.25">
      <c r="B299" s="157"/>
      <c r="C299" s="8" t="s">
        <v>15</v>
      </c>
      <c r="D299" s="9" t="s">
        <v>174</v>
      </c>
      <c r="E299" s="51" t="s">
        <v>82</v>
      </c>
      <c r="F299" s="8">
        <v>200</v>
      </c>
      <c r="G299" s="4"/>
      <c r="H299" s="158">
        <f t="shared" si="19"/>
        <v>0</v>
      </c>
    </row>
    <row r="300" spans="2:8" x14ac:dyDescent="0.25">
      <c r="B300" s="172" t="s">
        <v>175</v>
      </c>
      <c r="C300" s="95" t="s">
        <v>113</v>
      </c>
      <c r="D300" s="9"/>
      <c r="E300" s="51"/>
      <c r="F300" s="8"/>
      <c r="G300" s="4"/>
      <c r="H300" s="158">
        <f t="shared" si="19"/>
        <v>0</v>
      </c>
    </row>
    <row r="301" spans="2:8" ht="14.5" thickBot="1" x14ac:dyDescent="0.3">
      <c r="B301" s="157"/>
      <c r="C301" s="8" t="s">
        <v>12</v>
      </c>
      <c r="D301" s="9" t="s">
        <v>176</v>
      </c>
      <c r="E301" s="51" t="s">
        <v>82</v>
      </c>
      <c r="F301" s="8">
        <v>2000</v>
      </c>
      <c r="G301" s="4"/>
      <c r="H301" s="158">
        <f t="shared" si="19"/>
        <v>0</v>
      </c>
    </row>
    <row r="302" spans="2:8" ht="16" thickBot="1" x14ac:dyDescent="0.3">
      <c r="B302" s="161" t="s">
        <v>177</v>
      </c>
      <c r="C302" s="162"/>
      <c r="D302" s="163"/>
      <c r="E302" s="164"/>
      <c r="F302" s="165"/>
      <c r="G302" s="162"/>
      <c r="H302" s="166">
        <f>SUM(H298:H301)</f>
        <v>0</v>
      </c>
    </row>
    <row r="304" spans="2:8" x14ac:dyDescent="0.25">
      <c r="B304" s="19" t="s">
        <v>3</v>
      </c>
      <c r="C304" s="20" t="s">
        <v>4</v>
      </c>
      <c r="D304" s="21"/>
      <c r="E304" s="22" t="s">
        <v>5</v>
      </c>
      <c r="F304" s="23" t="s">
        <v>6</v>
      </c>
      <c r="G304" s="24" t="s">
        <v>7</v>
      </c>
      <c r="H304" s="23" t="s">
        <v>8</v>
      </c>
    </row>
    <row r="305" spans="2:8" ht="14.5" thickBot="1" x14ac:dyDescent="0.3">
      <c r="B305" s="25"/>
      <c r="C305" s="26"/>
      <c r="D305" s="27"/>
      <c r="E305" s="28"/>
      <c r="F305" s="29"/>
      <c r="G305" s="30" t="s">
        <v>9</v>
      </c>
      <c r="H305" s="29" t="s">
        <v>9</v>
      </c>
    </row>
    <row r="306" spans="2:8" x14ac:dyDescent="0.25">
      <c r="B306" s="142"/>
      <c r="C306" s="6"/>
      <c r="D306" s="9"/>
      <c r="E306" s="51"/>
      <c r="F306" s="3"/>
      <c r="G306" s="17"/>
      <c r="H306" s="5"/>
    </row>
    <row r="307" spans="2:8" x14ac:dyDescent="0.25">
      <c r="B307" s="141">
        <v>6200</v>
      </c>
      <c r="C307" s="95" t="s">
        <v>178</v>
      </c>
      <c r="D307" s="9"/>
      <c r="E307" s="43"/>
      <c r="F307" s="3"/>
      <c r="G307" s="17"/>
      <c r="H307" s="5"/>
    </row>
    <row r="308" spans="2:8" x14ac:dyDescent="0.25">
      <c r="B308" s="142"/>
      <c r="C308" s="6"/>
      <c r="D308" s="9"/>
      <c r="E308" s="51"/>
      <c r="F308" s="8"/>
      <c r="G308" s="6"/>
      <c r="H308" s="5"/>
    </row>
    <row r="309" spans="2:8" x14ac:dyDescent="0.25">
      <c r="B309" s="145" t="s">
        <v>179</v>
      </c>
      <c r="C309" s="95" t="s">
        <v>180</v>
      </c>
      <c r="D309" s="9"/>
      <c r="E309" s="173" t="s">
        <v>135</v>
      </c>
      <c r="F309" s="8">
        <v>3000</v>
      </c>
      <c r="G309" s="4"/>
      <c r="H309" s="5">
        <f>+F309*G309</f>
        <v>0</v>
      </c>
    </row>
    <row r="310" spans="2:8" ht="14.5" thickBot="1" x14ac:dyDescent="0.3">
      <c r="B310" s="53"/>
      <c r="C310" s="17"/>
      <c r="D310" s="9"/>
      <c r="E310" s="51"/>
      <c r="F310" s="8"/>
      <c r="G310" s="6"/>
      <c r="H310" s="5"/>
    </row>
    <row r="311" spans="2:8" ht="15.5" x14ac:dyDescent="0.25">
      <c r="B311" s="75" t="s">
        <v>181</v>
      </c>
      <c r="C311" s="58"/>
      <c r="D311" s="59"/>
      <c r="E311" s="60"/>
      <c r="F311" s="61"/>
      <c r="G311" s="58"/>
      <c r="H311" s="1">
        <f>SUM(H309:H310)</f>
        <v>0</v>
      </c>
    </row>
    <row r="314" spans="2:8" x14ac:dyDescent="0.25">
      <c r="B314" s="19" t="s">
        <v>3</v>
      </c>
      <c r="C314" s="20" t="s">
        <v>4</v>
      </c>
      <c r="D314" s="21"/>
      <c r="E314" s="22" t="s">
        <v>5</v>
      </c>
      <c r="F314" s="23" t="s">
        <v>6</v>
      </c>
      <c r="G314" s="24" t="s">
        <v>7</v>
      </c>
      <c r="H314" s="23" t="s">
        <v>8</v>
      </c>
    </row>
    <row r="315" spans="2:8" ht="14.5" thickBot="1" x14ac:dyDescent="0.3">
      <c r="B315" s="25"/>
      <c r="C315" s="26"/>
      <c r="D315" s="27"/>
      <c r="E315" s="28"/>
      <c r="F315" s="29"/>
      <c r="G315" s="30" t="s">
        <v>9</v>
      </c>
      <c r="H315" s="29" t="s">
        <v>9</v>
      </c>
    </row>
    <row r="316" spans="2:8" x14ac:dyDescent="0.25">
      <c r="B316" s="174"/>
      <c r="C316" s="175"/>
      <c r="D316" s="176"/>
      <c r="E316" s="177"/>
      <c r="F316" s="35"/>
      <c r="G316" s="36"/>
      <c r="H316" s="36"/>
    </row>
    <row r="317" spans="2:8" x14ac:dyDescent="0.25">
      <c r="B317" s="92">
        <v>6300</v>
      </c>
      <c r="C317" s="95" t="s">
        <v>182</v>
      </c>
      <c r="D317" s="101"/>
      <c r="E317" s="43"/>
      <c r="F317" s="3"/>
      <c r="G317" s="5"/>
      <c r="H317" s="5"/>
    </row>
    <row r="318" spans="2:8" x14ac:dyDescent="0.25">
      <c r="B318" s="42"/>
      <c r="C318" s="6"/>
      <c r="D318" s="101"/>
      <c r="E318" s="47"/>
      <c r="F318" s="3"/>
      <c r="G318" s="5"/>
      <c r="H318" s="5"/>
    </row>
    <row r="319" spans="2:8" x14ac:dyDescent="0.25">
      <c r="B319" s="178">
        <v>63.01</v>
      </c>
      <c r="C319" s="95" t="s">
        <v>183</v>
      </c>
      <c r="D319" s="101"/>
      <c r="E319" s="47"/>
      <c r="F319" s="3"/>
      <c r="G319" s="4"/>
      <c r="H319" s="5"/>
    </row>
    <row r="320" spans="2:8" x14ac:dyDescent="0.25">
      <c r="B320" s="178"/>
      <c r="C320" s="6"/>
      <c r="D320" s="101"/>
      <c r="E320" s="47"/>
      <c r="F320" s="3"/>
      <c r="G320" s="4"/>
      <c r="H320" s="5"/>
    </row>
    <row r="321" spans="2:8" x14ac:dyDescent="0.25">
      <c r="B321" s="178"/>
      <c r="C321" s="95" t="s">
        <v>24</v>
      </c>
      <c r="D321" s="99" t="s">
        <v>184</v>
      </c>
      <c r="E321" s="47"/>
      <c r="F321" s="3"/>
      <c r="G321" s="4"/>
      <c r="H321" s="5"/>
    </row>
    <row r="322" spans="2:8" x14ac:dyDescent="0.25">
      <c r="B322" s="178"/>
      <c r="C322" s="2" t="s">
        <v>108</v>
      </c>
      <c r="D322" s="101" t="s">
        <v>185</v>
      </c>
      <c r="E322" s="47" t="s">
        <v>186</v>
      </c>
      <c r="F322" s="3"/>
      <c r="G322" s="4"/>
      <c r="H322" s="5"/>
    </row>
    <row r="323" spans="2:8" x14ac:dyDescent="0.25">
      <c r="B323" s="178"/>
      <c r="C323" s="2" t="s">
        <v>110</v>
      </c>
      <c r="D323" s="101" t="s">
        <v>187</v>
      </c>
      <c r="E323" s="47" t="s">
        <v>186</v>
      </c>
      <c r="F323" s="3">
        <v>15</v>
      </c>
      <c r="G323" s="4"/>
      <c r="H323" s="5">
        <f t="shared" ref="H323:H325" si="20">+F323*G323</f>
        <v>0</v>
      </c>
    </row>
    <row r="324" spans="2:8" x14ac:dyDescent="0.25">
      <c r="B324" s="178"/>
      <c r="C324" s="2" t="s">
        <v>188</v>
      </c>
      <c r="D324" s="101" t="s">
        <v>189</v>
      </c>
      <c r="E324" s="47" t="s">
        <v>190</v>
      </c>
      <c r="F324" s="3">
        <v>8000</v>
      </c>
      <c r="G324" s="4"/>
      <c r="H324" s="5">
        <f t="shared" si="20"/>
        <v>0</v>
      </c>
    </row>
    <row r="325" spans="2:8" x14ac:dyDescent="0.25">
      <c r="B325" s="178"/>
      <c r="C325" s="6"/>
      <c r="D325" s="101"/>
      <c r="E325" s="47"/>
      <c r="F325" s="3"/>
      <c r="G325" s="4"/>
      <c r="H325" s="5">
        <f t="shared" si="20"/>
        <v>0</v>
      </c>
    </row>
    <row r="326" spans="2:8" ht="14.5" thickBot="1" x14ac:dyDescent="0.3">
      <c r="B326" s="102"/>
      <c r="C326" s="103"/>
      <c r="D326" s="104"/>
      <c r="E326" s="105"/>
      <c r="F326" s="106"/>
      <c r="G326" s="179"/>
      <c r="H326" s="179"/>
    </row>
    <row r="327" spans="2:8" ht="16" thickBot="1" x14ac:dyDescent="0.3">
      <c r="B327" s="180" t="s">
        <v>191</v>
      </c>
      <c r="C327" s="162"/>
      <c r="D327" s="163"/>
      <c r="E327" s="164"/>
      <c r="F327" s="165"/>
      <c r="G327" s="162"/>
      <c r="H327" s="181">
        <f>SUM(H320:H326)</f>
        <v>0</v>
      </c>
    </row>
    <row r="328" spans="2:8" x14ac:dyDescent="0.25">
      <c r="B328" s="182"/>
      <c r="H328" s="183"/>
    </row>
    <row r="329" spans="2:8" ht="14.5" thickBot="1" x14ac:dyDescent="0.3">
      <c r="B329" s="182"/>
      <c r="H329" s="183"/>
    </row>
    <row r="330" spans="2:8" x14ac:dyDescent="0.25">
      <c r="B330" s="184" t="s">
        <v>3</v>
      </c>
      <c r="C330" s="152" t="s">
        <v>4</v>
      </c>
      <c r="D330" s="119"/>
      <c r="E330" s="120" t="s">
        <v>5</v>
      </c>
      <c r="F330" s="121" t="s">
        <v>6</v>
      </c>
      <c r="G330" s="153" t="s">
        <v>7</v>
      </c>
      <c r="H330" s="121" t="s">
        <v>8</v>
      </c>
    </row>
    <row r="331" spans="2:8" ht="14.5" thickBot="1" x14ac:dyDescent="0.3">
      <c r="B331" s="25"/>
      <c r="C331" s="26"/>
      <c r="D331" s="27"/>
      <c r="E331" s="28"/>
      <c r="F331" s="29"/>
      <c r="G331" s="30" t="s">
        <v>9</v>
      </c>
      <c r="H331" s="29" t="s">
        <v>9</v>
      </c>
    </row>
    <row r="332" spans="2:8" x14ac:dyDescent="0.25">
      <c r="B332" s="174"/>
      <c r="C332" s="175"/>
      <c r="D332" s="176"/>
      <c r="E332" s="177"/>
      <c r="F332" s="35"/>
      <c r="G332" s="36"/>
      <c r="H332" s="36"/>
    </row>
    <row r="333" spans="2:8" x14ac:dyDescent="0.25">
      <c r="B333" s="37">
        <v>6400</v>
      </c>
      <c r="C333" s="95" t="s">
        <v>192</v>
      </c>
      <c r="D333" s="101"/>
      <c r="E333" s="43"/>
      <c r="F333" s="3"/>
      <c r="G333" s="5"/>
      <c r="H333" s="5"/>
    </row>
    <row r="334" spans="2:8" x14ac:dyDescent="0.25">
      <c r="B334" s="42"/>
      <c r="C334" s="6"/>
      <c r="D334" s="101"/>
      <c r="E334" s="47"/>
      <c r="F334" s="3"/>
      <c r="G334" s="5"/>
      <c r="H334" s="5"/>
    </row>
    <row r="335" spans="2:8" x14ac:dyDescent="0.25">
      <c r="B335" s="178">
        <v>64.010000000000005</v>
      </c>
      <c r="C335" s="95" t="s">
        <v>193</v>
      </c>
      <c r="D335" s="101"/>
      <c r="E335" s="47"/>
      <c r="F335" s="3"/>
      <c r="G335" s="4"/>
      <c r="H335" s="5"/>
    </row>
    <row r="336" spans="2:8" x14ac:dyDescent="0.25">
      <c r="B336" s="178"/>
      <c r="C336" s="95"/>
      <c r="D336" s="101"/>
      <c r="E336" s="47"/>
      <c r="F336" s="3"/>
      <c r="G336" s="4"/>
      <c r="H336" s="5"/>
    </row>
    <row r="337" spans="2:8" x14ac:dyDescent="0.25">
      <c r="B337" s="178"/>
      <c r="C337" s="95" t="s">
        <v>126</v>
      </c>
      <c r="D337" s="99" t="s">
        <v>194</v>
      </c>
      <c r="E337" s="47" t="s">
        <v>52</v>
      </c>
      <c r="F337" s="3"/>
      <c r="G337" s="4"/>
      <c r="H337" s="5"/>
    </row>
    <row r="338" spans="2:8" ht="14.5" x14ac:dyDescent="0.25">
      <c r="B338" s="178"/>
      <c r="C338" s="2" t="s">
        <v>108</v>
      </c>
      <c r="D338" s="101" t="s">
        <v>195</v>
      </c>
      <c r="E338" s="47" t="s">
        <v>102</v>
      </c>
      <c r="F338" s="3">
        <v>70</v>
      </c>
      <c r="G338" s="4"/>
      <c r="H338" s="5">
        <f t="shared" ref="H338:H348" si="21">+F338*G338</f>
        <v>0</v>
      </c>
    </row>
    <row r="339" spans="2:8" ht="14.5" x14ac:dyDescent="0.25">
      <c r="B339" s="178"/>
      <c r="C339" s="2" t="s">
        <v>110</v>
      </c>
      <c r="D339" s="101" t="s">
        <v>196</v>
      </c>
      <c r="E339" s="47" t="s">
        <v>102</v>
      </c>
      <c r="F339" s="3">
        <v>0</v>
      </c>
      <c r="G339" s="4"/>
      <c r="H339" s="5"/>
    </row>
    <row r="340" spans="2:8" ht="14.5" x14ac:dyDescent="0.25">
      <c r="B340" s="178"/>
      <c r="C340" s="2" t="s">
        <v>188</v>
      </c>
      <c r="D340" s="101" t="s">
        <v>197</v>
      </c>
      <c r="E340" s="47" t="s">
        <v>102</v>
      </c>
      <c r="F340" s="3">
        <v>0</v>
      </c>
      <c r="G340" s="4"/>
      <c r="H340" s="5">
        <f t="shared" si="21"/>
        <v>0</v>
      </c>
    </row>
    <row r="341" spans="2:8" x14ac:dyDescent="0.25">
      <c r="B341" s="178"/>
      <c r="C341" s="95"/>
      <c r="D341" s="101"/>
      <c r="E341" s="173"/>
      <c r="F341" s="3">
        <v>0</v>
      </c>
      <c r="G341" s="4"/>
      <c r="H341" s="5">
        <f t="shared" si="21"/>
        <v>0</v>
      </c>
    </row>
    <row r="342" spans="2:8" x14ac:dyDescent="0.25">
      <c r="B342" s="178"/>
      <c r="C342" s="95" t="s">
        <v>24</v>
      </c>
      <c r="D342" s="99" t="s">
        <v>198</v>
      </c>
      <c r="E342" s="47" t="s">
        <v>52</v>
      </c>
      <c r="F342" s="3">
        <v>0</v>
      </c>
      <c r="G342" s="4"/>
      <c r="H342" s="5">
        <f t="shared" si="21"/>
        <v>0</v>
      </c>
    </row>
    <row r="343" spans="2:8" ht="14.5" x14ac:dyDescent="0.25">
      <c r="B343" s="178"/>
      <c r="C343" s="2" t="s">
        <v>108</v>
      </c>
      <c r="D343" s="101" t="s">
        <v>195</v>
      </c>
      <c r="E343" s="47" t="s">
        <v>102</v>
      </c>
      <c r="F343" s="3">
        <v>0</v>
      </c>
      <c r="G343" s="4"/>
      <c r="H343" s="5">
        <f t="shared" si="21"/>
        <v>0</v>
      </c>
    </row>
    <row r="344" spans="2:8" ht="14.5" x14ac:dyDescent="0.25">
      <c r="B344" s="178"/>
      <c r="C344" s="2" t="s">
        <v>110</v>
      </c>
      <c r="D344" s="101" t="s">
        <v>196</v>
      </c>
      <c r="E344" s="47" t="s">
        <v>102</v>
      </c>
      <c r="F344" s="3">
        <v>0</v>
      </c>
      <c r="G344" s="4"/>
      <c r="H344" s="5">
        <f t="shared" si="21"/>
        <v>0</v>
      </c>
    </row>
    <row r="345" spans="2:8" ht="14.5" x14ac:dyDescent="0.25">
      <c r="B345" s="178"/>
      <c r="C345" s="2" t="s">
        <v>188</v>
      </c>
      <c r="D345" s="101" t="s">
        <v>197</v>
      </c>
      <c r="E345" s="47" t="s">
        <v>102</v>
      </c>
      <c r="F345" s="3">
        <v>2200</v>
      </c>
      <c r="G345" s="4"/>
      <c r="H345" s="5">
        <f t="shared" si="21"/>
        <v>0</v>
      </c>
    </row>
    <row r="346" spans="2:8" x14ac:dyDescent="0.25">
      <c r="B346" s="178"/>
      <c r="C346" s="6"/>
      <c r="D346" s="101"/>
      <c r="E346" s="47"/>
      <c r="F346" s="3">
        <v>0</v>
      </c>
      <c r="G346" s="4"/>
      <c r="H346" s="5">
        <f t="shared" si="21"/>
        <v>0</v>
      </c>
    </row>
    <row r="347" spans="2:8" x14ac:dyDescent="0.25">
      <c r="B347" s="178"/>
      <c r="C347" s="95" t="s">
        <v>17</v>
      </c>
      <c r="D347" s="101" t="s">
        <v>199</v>
      </c>
      <c r="E347" s="47" t="s">
        <v>52</v>
      </c>
      <c r="F347" s="3">
        <v>0</v>
      </c>
      <c r="G347" s="4"/>
      <c r="H347" s="5">
        <f t="shared" si="21"/>
        <v>0</v>
      </c>
    </row>
    <row r="348" spans="2:8" ht="14.5" x14ac:dyDescent="0.25">
      <c r="B348" s="178"/>
      <c r="C348" s="2" t="s">
        <v>108</v>
      </c>
      <c r="D348" s="101" t="s">
        <v>200</v>
      </c>
      <c r="E348" s="47" t="s">
        <v>102</v>
      </c>
      <c r="F348" s="3">
        <v>550</v>
      </c>
      <c r="G348" s="4"/>
      <c r="H348" s="5">
        <f t="shared" si="21"/>
        <v>0</v>
      </c>
    </row>
    <row r="349" spans="2:8" ht="14.5" x14ac:dyDescent="0.25">
      <c r="B349" s="178"/>
      <c r="C349" s="2" t="s">
        <v>110</v>
      </c>
      <c r="D349" s="101" t="s">
        <v>201</v>
      </c>
      <c r="E349" s="47" t="s">
        <v>102</v>
      </c>
      <c r="F349" s="3"/>
      <c r="G349" s="4"/>
      <c r="H349" s="5"/>
    </row>
    <row r="350" spans="2:8" ht="14.5" thickBot="1" x14ac:dyDescent="0.3">
      <c r="B350" s="102"/>
      <c r="C350" s="103"/>
      <c r="D350" s="104"/>
      <c r="E350" s="105"/>
      <c r="F350" s="106"/>
      <c r="G350" s="179"/>
      <c r="H350" s="179"/>
    </row>
    <row r="351" spans="2:8" ht="15.5" x14ac:dyDescent="0.25">
      <c r="B351" s="75" t="s">
        <v>202</v>
      </c>
      <c r="C351" s="58"/>
      <c r="D351" s="59"/>
      <c r="E351" s="60"/>
      <c r="F351" s="61"/>
      <c r="G351" s="58"/>
      <c r="H351" s="1">
        <f>SUM(H339:H350)</f>
        <v>0</v>
      </c>
    </row>
    <row r="354" spans="2:8" x14ac:dyDescent="0.25">
      <c r="B354" s="19" t="s">
        <v>3</v>
      </c>
      <c r="C354" s="20" t="s">
        <v>4</v>
      </c>
      <c r="D354" s="21"/>
      <c r="E354" s="22" t="s">
        <v>5</v>
      </c>
      <c r="F354" s="23" t="s">
        <v>6</v>
      </c>
      <c r="G354" s="24" t="s">
        <v>7</v>
      </c>
      <c r="H354" s="23" t="s">
        <v>8</v>
      </c>
    </row>
    <row r="355" spans="2:8" ht="14.5" thickBot="1" x14ac:dyDescent="0.3">
      <c r="B355" s="25"/>
      <c r="C355" s="26"/>
      <c r="D355" s="27"/>
      <c r="E355" s="28"/>
      <c r="F355" s="29"/>
      <c r="G355" s="30" t="s">
        <v>9</v>
      </c>
      <c r="H355" s="29" t="s">
        <v>9</v>
      </c>
    </row>
    <row r="356" spans="2:8" x14ac:dyDescent="0.25">
      <c r="B356" s="174"/>
      <c r="C356" s="175"/>
      <c r="D356" s="176"/>
      <c r="E356" s="177"/>
      <c r="F356" s="35"/>
      <c r="G356" s="36"/>
      <c r="H356" s="36"/>
    </row>
    <row r="357" spans="2:8" x14ac:dyDescent="0.25">
      <c r="B357" s="92">
        <v>6600</v>
      </c>
      <c r="C357" s="95" t="s">
        <v>203</v>
      </c>
      <c r="D357" s="101"/>
      <c r="E357" s="43"/>
      <c r="F357" s="3"/>
      <c r="G357" s="5"/>
      <c r="H357" s="5"/>
    </row>
    <row r="358" spans="2:8" x14ac:dyDescent="0.25">
      <c r="B358" s="42"/>
      <c r="C358" s="6"/>
      <c r="D358" s="101"/>
      <c r="E358" s="47"/>
      <c r="F358" s="3"/>
      <c r="G358" s="5"/>
      <c r="H358" s="5"/>
    </row>
    <row r="359" spans="2:8" x14ac:dyDescent="0.25">
      <c r="B359" s="178"/>
      <c r="C359" s="6"/>
      <c r="D359" s="101"/>
      <c r="E359" s="47"/>
      <c r="F359" s="3"/>
      <c r="G359" s="4"/>
      <c r="H359" s="5"/>
    </row>
    <row r="360" spans="2:8" x14ac:dyDescent="0.25">
      <c r="B360" s="178">
        <v>66.06</v>
      </c>
      <c r="C360" s="95" t="s">
        <v>204</v>
      </c>
      <c r="D360" s="101"/>
      <c r="E360" s="47"/>
      <c r="F360" s="3"/>
      <c r="G360" s="4"/>
      <c r="H360" s="5"/>
    </row>
    <row r="361" spans="2:8" ht="27" customHeight="1" x14ac:dyDescent="0.25">
      <c r="B361" s="178"/>
      <c r="C361" s="185" t="s">
        <v>12</v>
      </c>
      <c r="D361" s="144" t="s">
        <v>205</v>
      </c>
      <c r="E361" s="47" t="s">
        <v>59</v>
      </c>
      <c r="F361" s="3">
        <v>100</v>
      </c>
      <c r="G361" s="4"/>
      <c r="H361" s="5">
        <f>+F361*G361</f>
        <v>0</v>
      </c>
    </row>
    <row r="362" spans="2:8" x14ac:dyDescent="0.25">
      <c r="B362" s="178"/>
      <c r="C362" s="6"/>
      <c r="D362" s="101"/>
      <c r="E362" s="47"/>
      <c r="F362" s="3">
        <v>0</v>
      </c>
      <c r="G362" s="4"/>
      <c r="H362" s="5"/>
    </row>
    <row r="363" spans="2:8" x14ac:dyDescent="0.25">
      <c r="B363" s="178">
        <v>66.11</v>
      </c>
      <c r="C363" s="6" t="s">
        <v>286</v>
      </c>
      <c r="D363" s="101"/>
      <c r="E363" s="47"/>
      <c r="F363" s="3"/>
      <c r="G363" s="4"/>
      <c r="H363" s="5"/>
    </row>
    <row r="364" spans="2:8" x14ac:dyDescent="0.25">
      <c r="B364" s="178"/>
      <c r="C364" s="6" t="s">
        <v>287</v>
      </c>
      <c r="D364" s="101"/>
      <c r="E364" s="47" t="s">
        <v>33</v>
      </c>
      <c r="F364" s="3">
        <v>6</v>
      </c>
      <c r="G364" s="4"/>
      <c r="H364" s="5">
        <f>+F364*G364</f>
        <v>0</v>
      </c>
    </row>
    <row r="365" spans="2:8" x14ac:dyDescent="0.25">
      <c r="B365" s="178"/>
      <c r="C365" s="6"/>
      <c r="D365" s="101"/>
      <c r="E365" s="47"/>
      <c r="F365" s="3"/>
      <c r="G365" s="4"/>
      <c r="H365" s="5"/>
    </row>
    <row r="366" spans="2:8" x14ac:dyDescent="0.25">
      <c r="B366" s="178"/>
      <c r="C366" s="6" t="s">
        <v>288</v>
      </c>
      <c r="D366" s="101"/>
      <c r="E366" s="47" t="s">
        <v>33</v>
      </c>
      <c r="F366" s="3">
        <v>8</v>
      </c>
      <c r="G366" s="4"/>
      <c r="H366" s="5">
        <f>+F366*G366</f>
        <v>0</v>
      </c>
    </row>
    <row r="367" spans="2:8" x14ac:dyDescent="0.25">
      <c r="B367" s="178"/>
      <c r="C367" s="6"/>
      <c r="D367" s="101"/>
      <c r="E367" s="47"/>
      <c r="F367" s="3"/>
      <c r="G367" s="4"/>
      <c r="H367" s="5"/>
    </row>
    <row r="368" spans="2:8" x14ac:dyDescent="0.25">
      <c r="B368" s="178">
        <v>66.19</v>
      </c>
      <c r="C368" s="95" t="s">
        <v>206</v>
      </c>
      <c r="D368" s="101"/>
      <c r="E368" s="47"/>
      <c r="F368" s="3">
        <v>0</v>
      </c>
      <c r="G368" s="4"/>
      <c r="H368" s="5"/>
    </row>
    <row r="369" spans="2:8" x14ac:dyDescent="0.25">
      <c r="B369" s="178"/>
      <c r="C369" s="95" t="s">
        <v>207</v>
      </c>
      <c r="D369" s="101"/>
      <c r="E369" s="47"/>
      <c r="F369" s="3">
        <v>0</v>
      </c>
      <c r="G369" s="4"/>
      <c r="H369" s="5"/>
    </row>
    <row r="370" spans="2:8" x14ac:dyDescent="0.25">
      <c r="B370" s="178"/>
      <c r="C370" s="2" t="s">
        <v>108</v>
      </c>
      <c r="D370" s="101" t="s">
        <v>208</v>
      </c>
      <c r="E370" s="47" t="s">
        <v>120</v>
      </c>
      <c r="F370" s="3">
        <v>20</v>
      </c>
      <c r="G370" s="4"/>
      <c r="H370" s="5"/>
    </row>
    <row r="371" spans="2:8" x14ac:dyDescent="0.25">
      <c r="B371" s="178"/>
      <c r="C371" s="95" t="s">
        <v>209</v>
      </c>
      <c r="D371" s="101"/>
      <c r="E371" s="47"/>
      <c r="F371" s="3">
        <v>0</v>
      </c>
      <c r="G371" s="4"/>
      <c r="H371" s="5"/>
    </row>
    <row r="372" spans="2:8" x14ac:dyDescent="0.25">
      <c r="B372" s="178"/>
      <c r="C372" s="2" t="s">
        <v>108</v>
      </c>
      <c r="D372" s="101" t="s">
        <v>210</v>
      </c>
      <c r="E372" s="47" t="s">
        <v>120</v>
      </c>
      <c r="F372" s="3">
        <v>300</v>
      </c>
      <c r="G372" s="4"/>
      <c r="H372" s="5">
        <f>+F372*G372</f>
        <v>0</v>
      </c>
    </row>
    <row r="373" spans="2:8" ht="14.5" thickBot="1" x14ac:dyDescent="0.3">
      <c r="B373" s="102"/>
      <c r="C373" s="103"/>
      <c r="D373" s="104"/>
      <c r="E373" s="105"/>
      <c r="F373" s="106"/>
      <c r="G373" s="179"/>
      <c r="H373" s="179"/>
    </row>
    <row r="374" spans="2:8" ht="15.5" x14ac:dyDescent="0.25">
      <c r="B374" s="75" t="s">
        <v>211</v>
      </c>
      <c r="C374" s="58"/>
      <c r="D374" s="59"/>
      <c r="E374" s="60"/>
      <c r="F374" s="61"/>
      <c r="G374" s="58"/>
      <c r="H374" s="1">
        <f>SUM(H359:H373)</f>
        <v>0</v>
      </c>
    </row>
    <row r="377" spans="2:8" x14ac:dyDescent="0.25">
      <c r="B377" s="19" t="s">
        <v>3</v>
      </c>
      <c r="C377" s="20" t="s">
        <v>4</v>
      </c>
      <c r="D377" s="21"/>
      <c r="E377" s="22" t="s">
        <v>5</v>
      </c>
      <c r="F377" s="23" t="s">
        <v>6</v>
      </c>
      <c r="G377" s="24" t="s">
        <v>7</v>
      </c>
      <c r="H377" s="23" t="s">
        <v>8</v>
      </c>
    </row>
    <row r="378" spans="2:8" ht="14.5" thickBot="1" x14ac:dyDescent="0.3">
      <c r="B378" s="25"/>
      <c r="C378" s="26"/>
      <c r="D378" s="27"/>
      <c r="E378" s="28"/>
      <c r="F378" s="29"/>
      <c r="G378" s="30" t="s">
        <v>9</v>
      </c>
      <c r="H378" s="29" t="s">
        <v>9</v>
      </c>
    </row>
    <row r="379" spans="2:8" x14ac:dyDescent="0.25">
      <c r="B379" s="37">
        <f>[1]Bills!$A$243</f>
        <v>7100</v>
      </c>
      <c r="C379" s="95" t="str">
        <f>[1]Bills!$B$243</f>
        <v>TESTING OF MATERIALS AND WORKMANSHIP</v>
      </c>
      <c r="D379" s="101"/>
      <c r="E379" s="43"/>
      <c r="F379" s="3"/>
      <c r="G379" s="5"/>
      <c r="H379" s="5"/>
    </row>
    <row r="380" spans="2:8" x14ac:dyDescent="0.25">
      <c r="B380" s="178">
        <f>[1]Bills!$A$244</f>
        <v>71.02</v>
      </c>
      <c r="C380" s="186" t="str">
        <f>[1]Bills!$B$244</f>
        <v>Other special tests requested by the Engineer:</v>
      </c>
      <c r="D380" s="187"/>
      <c r="E380" s="47"/>
      <c r="F380" s="3"/>
      <c r="G380" s="4"/>
      <c r="H380" s="5"/>
    </row>
    <row r="381" spans="2:8" x14ac:dyDescent="0.25">
      <c r="B381" s="48" t="str">
        <f>[1]Bills!$A$245</f>
        <v>(a)</v>
      </c>
      <c r="C381" s="297" t="str">
        <f>[1]Bills!$B$245</f>
        <v>Cost of testing</v>
      </c>
      <c r="D381" s="298"/>
      <c r="E381" s="190" t="s">
        <v>261</v>
      </c>
      <c r="F381" s="3">
        <v>1</v>
      </c>
      <c r="G381" s="4">
        <v>15000000</v>
      </c>
      <c r="H381" s="5">
        <f t="shared" ref="H381:H383" si="22">+F381*G381</f>
        <v>15000000</v>
      </c>
    </row>
    <row r="382" spans="2:8" x14ac:dyDescent="0.25">
      <c r="B382" s="178" t="str">
        <f>[1]Bills!$A$246</f>
        <v>(b)</v>
      </c>
      <c r="C382" s="188" t="str">
        <f>[1]Bills!$B$246</f>
        <v>Charge on prime cost sum</v>
      </c>
      <c r="D382" s="189"/>
      <c r="E382" s="191" t="s">
        <v>291</v>
      </c>
      <c r="F382" s="3">
        <v>15000000</v>
      </c>
      <c r="G382" s="251"/>
      <c r="H382" s="5">
        <f>+F382*G382</f>
        <v>0</v>
      </c>
    </row>
    <row r="383" spans="2:8" ht="14.5" thickBot="1" x14ac:dyDescent="0.3">
      <c r="B383" s="178"/>
      <c r="C383" s="192"/>
      <c r="D383" s="189"/>
      <c r="E383" s="47"/>
      <c r="F383" s="3"/>
      <c r="G383" s="4"/>
      <c r="H383" s="5">
        <f t="shared" si="22"/>
        <v>0</v>
      </c>
    </row>
    <row r="384" spans="2:8" ht="15.5" x14ac:dyDescent="0.25">
      <c r="B384" s="75" t="s">
        <v>262</v>
      </c>
      <c r="C384" s="58"/>
      <c r="D384" s="59"/>
      <c r="E384" s="60"/>
      <c r="F384" s="61"/>
      <c r="G384" s="58"/>
      <c r="H384" s="1">
        <f>SUM(H380:H383)</f>
        <v>15000000</v>
      </c>
    </row>
    <row r="386" spans="2:8" x14ac:dyDescent="0.25">
      <c r="B386" s="13"/>
      <c r="C386" s="52"/>
      <c r="D386" s="13"/>
      <c r="E386" s="193"/>
      <c r="F386" s="194"/>
      <c r="G386" s="52"/>
      <c r="H386" s="17"/>
    </row>
    <row r="387" spans="2:8" ht="18" x14ac:dyDescent="0.25">
      <c r="B387" s="14" t="s">
        <v>212</v>
      </c>
      <c r="C387" s="15"/>
      <c r="D387" s="9"/>
      <c r="E387" s="16"/>
      <c r="F387" s="11"/>
      <c r="G387" s="17"/>
      <c r="H387" s="17"/>
    </row>
    <row r="388" spans="2:8" x14ac:dyDescent="0.25">
      <c r="B388" s="10"/>
      <c r="C388" s="12"/>
      <c r="D388" s="9"/>
      <c r="E388" s="66"/>
      <c r="F388" s="11"/>
    </row>
    <row r="389" spans="2:8" ht="25" customHeight="1" x14ac:dyDescent="0.25">
      <c r="B389" s="195" t="s">
        <v>213</v>
      </c>
      <c r="C389" s="20" t="s">
        <v>4</v>
      </c>
      <c r="D389" s="21"/>
      <c r="E389" s="196"/>
      <c r="F389" s="197"/>
      <c r="G389" s="198"/>
      <c r="H389" s="199" t="s">
        <v>214</v>
      </c>
    </row>
    <row r="390" spans="2:8" ht="25" customHeight="1" x14ac:dyDescent="0.25">
      <c r="B390" s="200"/>
      <c r="C390" s="201"/>
      <c r="D390" s="202"/>
      <c r="E390" s="203"/>
      <c r="F390" s="204"/>
      <c r="G390" s="205"/>
      <c r="H390" s="206" t="s">
        <v>9</v>
      </c>
    </row>
    <row r="391" spans="2:8" ht="25" customHeight="1" x14ac:dyDescent="0.25">
      <c r="B391" s="207">
        <v>1300</v>
      </c>
      <c r="C391" s="208" t="s">
        <v>215</v>
      </c>
      <c r="D391" s="209"/>
      <c r="E391" s="210"/>
      <c r="F391" s="211"/>
      <c r="G391" s="212"/>
      <c r="H391" s="213">
        <f>+H38</f>
        <v>1400000000</v>
      </c>
    </row>
    <row r="392" spans="2:8" ht="25" customHeight="1" x14ac:dyDescent="0.25">
      <c r="B392" s="214">
        <v>1400</v>
      </c>
      <c r="C392" s="208" t="s">
        <v>284</v>
      </c>
      <c r="D392" s="202"/>
      <c r="E392" s="215"/>
      <c r="F392" s="216"/>
      <c r="G392" s="217"/>
      <c r="H392" s="218">
        <f>+H51</f>
        <v>15000000</v>
      </c>
    </row>
    <row r="393" spans="2:8" ht="25" customHeight="1" x14ac:dyDescent="0.25">
      <c r="B393" s="214">
        <v>1500</v>
      </c>
      <c r="C393" s="219" t="s">
        <v>216</v>
      </c>
      <c r="D393" s="220"/>
      <c r="E393" s="215"/>
      <c r="F393" s="216"/>
      <c r="G393" s="217"/>
      <c r="H393" s="213">
        <f>+H71</f>
        <v>0</v>
      </c>
    </row>
    <row r="394" spans="2:8" ht="25" customHeight="1" x14ac:dyDescent="0.25">
      <c r="B394" s="207">
        <v>1700</v>
      </c>
      <c r="C394" s="219" t="s">
        <v>71</v>
      </c>
      <c r="D394" s="221"/>
      <c r="E394" s="210"/>
      <c r="F394" s="211"/>
      <c r="G394" s="212"/>
      <c r="H394" s="213">
        <f>+H102</f>
        <v>0</v>
      </c>
    </row>
    <row r="395" spans="2:8" ht="25" customHeight="1" x14ac:dyDescent="0.25">
      <c r="B395" s="214">
        <v>2100</v>
      </c>
      <c r="C395" s="222" t="s">
        <v>217</v>
      </c>
      <c r="D395" s="220"/>
      <c r="E395" s="215"/>
      <c r="F395" s="216"/>
      <c r="G395" s="217"/>
      <c r="H395" s="223">
        <f>+H120</f>
        <v>0</v>
      </c>
    </row>
    <row r="396" spans="2:8" ht="25" customHeight="1" x14ac:dyDescent="0.25">
      <c r="B396" s="214">
        <v>2200</v>
      </c>
      <c r="C396" s="224" t="s">
        <v>218</v>
      </c>
      <c r="D396" s="220"/>
      <c r="E396" s="215"/>
      <c r="F396" s="216"/>
      <c r="G396" s="217"/>
      <c r="H396" s="223">
        <f>+H153</f>
        <v>0</v>
      </c>
    </row>
    <row r="397" spans="2:8" ht="25" customHeight="1" x14ac:dyDescent="0.25">
      <c r="B397" s="214">
        <v>2300</v>
      </c>
      <c r="C397" s="289" t="s">
        <v>285</v>
      </c>
      <c r="D397" s="290"/>
      <c r="E397" s="290"/>
      <c r="F397" s="290"/>
      <c r="G397" s="291"/>
      <c r="H397" s="223">
        <f>+H177</f>
        <v>0</v>
      </c>
    </row>
    <row r="398" spans="2:8" ht="25" customHeight="1" x14ac:dyDescent="0.25">
      <c r="B398" s="207">
        <v>2500</v>
      </c>
      <c r="C398" s="208" t="s">
        <v>219</v>
      </c>
      <c r="D398" s="221"/>
      <c r="E398" s="210"/>
      <c r="F398" s="211"/>
      <c r="G398" s="212"/>
      <c r="H398" s="213">
        <f>+H205</f>
        <v>0</v>
      </c>
    </row>
    <row r="399" spans="2:8" ht="25" customHeight="1" x14ac:dyDescent="0.25">
      <c r="B399" s="214">
        <v>2600</v>
      </c>
      <c r="C399" s="222" t="s">
        <v>86</v>
      </c>
      <c r="D399" s="220"/>
      <c r="E399" s="215"/>
      <c r="F399" s="216"/>
      <c r="G399" s="217"/>
      <c r="H399" s="223">
        <f>+H228</f>
        <v>0</v>
      </c>
    </row>
    <row r="400" spans="2:8" ht="25" customHeight="1" x14ac:dyDescent="0.25">
      <c r="B400" s="214">
        <v>3300</v>
      </c>
      <c r="C400" s="224" t="s">
        <v>220</v>
      </c>
      <c r="D400" s="220"/>
      <c r="E400" s="215"/>
      <c r="F400" s="216"/>
      <c r="G400" s="217"/>
      <c r="H400" s="223">
        <f>+H241</f>
        <v>0</v>
      </c>
    </row>
    <row r="401" spans="2:8" ht="25" customHeight="1" x14ac:dyDescent="0.25">
      <c r="B401" s="214">
        <v>3400</v>
      </c>
      <c r="C401" s="224" t="s">
        <v>264</v>
      </c>
      <c r="D401" s="220"/>
      <c r="E401" s="215"/>
      <c r="F401" s="216"/>
      <c r="G401" s="217"/>
      <c r="H401" s="223">
        <f>+H253</f>
        <v>0</v>
      </c>
    </row>
    <row r="402" spans="2:8" ht="25" customHeight="1" x14ac:dyDescent="0.25">
      <c r="B402" s="214">
        <v>3600</v>
      </c>
      <c r="C402" s="224" t="s">
        <v>250</v>
      </c>
      <c r="D402" s="220"/>
      <c r="E402" s="215"/>
      <c r="F402" s="216"/>
      <c r="G402" s="217"/>
      <c r="H402" s="223">
        <f>+H260</f>
        <v>0</v>
      </c>
    </row>
    <row r="403" spans="2:8" ht="25" customHeight="1" x14ac:dyDescent="0.25">
      <c r="B403" s="214">
        <v>4100</v>
      </c>
      <c r="C403" s="224" t="s">
        <v>263</v>
      </c>
      <c r="D403" s="220"/>
      <c r="E403" s="215"/>
      <c r="F403" s="216"/>
      <c r="G403" s="217"/>
      <c r="H403" s="223">
        <f>+H272</f>
        <v>0</v>
      </c>
    </row>
    <row r="404" spans="2:8" ht="20" customHeight="1" x14ac:dyDescent="0.25">
      <c r="B404" s="266">
        <v>5400</v>
      </c>
      <c r="C404" s="267" t="s">
        <v>319</v>
      </c>
      <c r="D404" s="268"/>
      <c r="E404" s="269"/>
      <c r="F404" s="216"/>
      <c r="G404" s="217"/>
      <c r="H404" s="223">
        <f>H291</f>
        <v>0</v>
      </c>
    </row>
    <row r="405" spans="2:8" ht="20" customHeight="1" x14ac:dyDescent="0.25">
      <c r="B405" s="266">
        <v>5500</v>
      </c>
      <c r="C405" s="267" t="s">
        <v>312</v>
      </c>
      <c r="D405" s="268"/>
      <c r="E405" s="269"/>
      <c r="F405" s="216"/>
      <c r="G405" s="217"/>
      <c r="H405" s="223">
        <f>H292</f>
        <v>0</v>
      </c>
    </row>
    <row r="406" spans="2:8" ht="25" customHeight="1" x14ac:dyDescent="0.25">
      <c r="B406" s="214">
        <v>6100</v>
      </c>
      <c r="C406" s="224" t="s">
        <v>221</v>
      </c>
      <c r="D406" s="220"/>
      <c r="E406" s="215"/>
      <c r="F406" s="216"/>
      <c r="G406" s="217"/>
      <c r="H406" s="223">
        <f>+H302</f>
        <v>0</v>
      </c>
    </row>
    <row r="407" spans="2:8" ht="25" customHeight="1" x14ac:dyDescent="0.25">
      <c r="B407" s="214">
        <v>6200</v>
      </c>
      <c r="C407" s="224" t="s">
        <v>222</v>
      </c>
      <c r="D407" s="220"/>
      <c r="E407" s="215"/>
      <c r="F407" s="216"/>
      <c r="G407" s="217"/>
      <c r="H407" s="223">
        <f>+H311</f>
        <v>0</v>
      </c>
    </row>
    <row r="408" spans="2:8" ht="25" customHeight="1" x14ac:dyDescent="0.25">
      <c r="B408" s="214">
        <v>6300</v>
      </c>
      <c r="C408" s="224" t="s">
        <v>223</v>
      </c>
      <c r="D408" s="220"/>
      <c r="E408" s="215"/>
      <c r="F408" s="216"/>
      <c r="G408" s="217"/>
      <c r="H408" s="223">
        <f>+H327</f>
        <v>0</v>
      </c>
    </row>
    <row r="409" spans="2:8" ht="25" customHeight="1" x14ac:dyDescent="0.25">
      <c r="B409" s="214">
        <v>6400</v>
      </c>
      <c r="C409" s="224" t="s">
        <v>224</v>
      </c>
      <c r="D409" s="220"/>
      <c r="E409" s="215"/>
      <c r="F409" s="216"/>
      <c r="G409" s="217"/>
      <c r="H409" s="223">
        <f>+H351</f>
        <v>0</v>
      </c>
    </row>
    <row r="410" spans="2:8" ht="25" customHeight="1" x14ac:dyDescent="0.25">
      <c r="B410" s="214">
        <v>6600</v>
      </c>
      <c r="C410" s="224" t="s">
        <v>225</v>
      </c>
      <c r="D410" s="220"/>
      <c r="E410" s="215"/>
      <c r="F410" s="216"/>
      <c r="G410" s="217"/>
      <c r="H410" s="223">
        <f>+H374</f>
        <v>0</v>
      </c>
    </row>
    <row r="411" spans="2:8" ht="25" customHeight="1" thickBot="1" x14ac:dyDescent="0.3">
      <c r="B411" s="214">
        <v>7100</v>
      </c>
      <c r="C411" s="224" t="s">
        <v>226</v>
      </c>
      <c r="D411" s="220"/>
      <c r="E411" s="215"/>
      <c r="F411" s="216"/>
      <c r="G411" s="217"/>
      <c r="H411" s="223">
        <f>+H384</f>
        <v>15000000</v>
      </c>
    </row>
    <row r="412" spans="2:8" ht="25" customHeight="1" thickTop="1" x14ac:dyDescent="0.25">
      <c r="B412" s="225"/>
      <c r="C412" s="226" t="s">
        <v>227</v>
      </c>
      <c r="D412" s="227" t="s">
        <v>228</v>
      </c>
      <c r="E412" s="228"/>
      <c r="F412" s="229"/>
      <c r="G412" s="230"/>
      <c r="H412" s="231">
        <f>SUM(H391:H411)</f>
        <v>1430000000</v>
      </c>
    </row>
    <row r="413" spans="2:8" ht="25" customHeight="1" x14ac:dyDescent="0.25">
      <c r="B413" s="207"/>
      <c r="C413" s="232" t="s">
        <v>229</v>
      </c>
      <c r="D413" s="233" t="s">
        <v>299</v>
      </c>
      <c r="E413" s="234"/>
      <c r="F413" s="229"/>
      <c r="G413" s="235"/>
      <c r="H413" s="231">
        <f>15%*H412</f>
        <v>214500000</v>
      </c>
    </row>
    <row r="414" spans="2:8" ht="25" customHeight="1" x14ac:dyDescent="0.25">
      <c r="B414" s="207"/>
      <c r="C414" s="232" t="s">
        <v>230</v>
      </c>
      <c r="D414" s="227" t="s">
        <v>231</v>
      </c>
      <c r="E414" s="228"/>
      <c r="F414" s="229"/>
      <c r="G414" s="230"/>
      <c r="H414" s="231">
        <f>H413+H412</f>
        <v>1644500000</v>
      </c>
    </row>
    <row r="415" spans="2:8" ht="25" customHeight="1" thickBot="1" x14ac:dyDescent="0.3">
      <c r="B415" s="236"/>
      <c r="C415" s="237" t="s">
        <v>232</v>
      </c>
      <c r="D415" s="238" t="s">
        <v>233</v>
      </c>
      <c r="E415" s="239"/>
      <c r="F415" s="240"/>
      <c r="G415" s="241"/>
      <c r="H415" s="242">
        <f>0.165*H414</f>
        <v>271342500</v>
      </c>
    </row>
    <row r="416" spans="2:8" s="250" customFormat="1" ht="25" customHeight="1" thickTop="1" x14ac:dyDescent="0.25">
      <c r="B416" s="243" t="s">
        <v>234</v>
      </c>
      <c r="C416" s="244"/>
      <c r="D416" s="245"/>
      <c r="E416" s="246"/>
      <c r="F416" s="247"/>
      <c r="G416" s="248"/>
      <c r="H416" s="249">
        <f>H415+H414</f>
        <v>1915842500</v>
      </c>
    </row>
  </sheetData>
  <mergeCells count="16">
    <mergeCell ref="C397:G397"/>
    <mergeCell ref="B4:H4"/>
    <mergeCell ref="B2:H2"/>
    <mergeCell ref="B3:H3"/>
    <mergeCell ref="B5:H5"/>
    <mergeCell ref="C16:D16"/>
    <mergeCell ref="C381:D381"/>
    <mergeCell ref="C69:D69"/>
    <mergeCell ref="C247:D247"/>
    <mergeCell ref="C259:D259"/>
    <mergeCell ref="C172:D172"/>
    <mergeCell ref="C47:D47"/>
    <mergeCell ref="C49:D49"/>
    <mergeCell ref="C238:D238"/>
    <mergeCell ref="C270:D270"/>
    <mergeCell ref="C271:D27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4294967295" verticalDpi="4294967295" r:id="rId1"/>
  <rowBreaks count="5" manualBreakCount="5">
    <brk id="72" max="16383" man="1"/>
    <brk id="154" max="16383" man="1"/>
    <brk id="229" max="16383" man="1"/>
    <brk id="302" max="7" man="1"/>
    <brk id="3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Mzimba Upgrading</vt:lpstr>
      <vt:lpstr>'Mzimba Upgrading'!Print_Area</vt:lpstr>
      <vt:lpstr>'Mzimba Upgrading'!Print_Titles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Sungani Kasambara</dc:creator>
  <cp:lastModifiedBy>Joshua Kungwezo</cp:lastModifiedBy>
  <cp:lastPrinted>2025-07-01T13:43:05Z</cp:lastPrinted>
  <dcterms:created xsi:type="dcterms:W3CDTF">2024-08-22T13:56:10Z</dcterms:created>
  <dcterms:modified xsi:type="dcterms:W3CDTF">2025-07-02T07:46:47Z</dcterms:modified>
</cp:coreProperties>
</file>