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Users\JK\Desktop\RA Procurement\Grading 2025\"/>
    </mc:Choice>
  </mc:AlternateContent>
  <xr:revisionPtr revIDLastSave="0" documentId="13_ncr:1_{BE58DAD2-E495-43CA-9E17-3797D4BD2042}" xr6:coauthVersionLast="47" xr6:coauthVersionMax="47" xr10:uidLastSave="{00000000-0000-0000-0000-000000000000}"/>
  <bookViews>
    <workbookView xWindow="-110" yWindow="-110" windowWidth="19420" windowHeight="10420" tabRatio="706" firstSheet="4" activeTab="6" xr2:uid="{00000000-000D-0000-FFFF-FFFF00000000}"/>
  </bookViews>
  <sheets>
    <sheet name="1T -CPKA_2025" sheetId="17" r:id="rId1"/>
    <sheet name="2T -RUNB_2025" sheetId="18" r:id="rId2"/>
    <sheet name="3T -MZ_2025 " sheetId="19" r:id="rId3"/>
    <sheet name="1T-KU _2025 (Blank)" sheetId="13" r:id="rId4"/>
    <sheet name="2T-KK NS _2025  (Blank)" sheetId="14" r:id="rId5"/>
    <sheet name="3T-DA MC_2025  (Blank)" sheetId="15" r:id="rId6"/>
    <sheet name="4T-SA DZ NU_2025   (Blank)" sheetId="16" r:id="rId7"/>
    <sheet name="5T-LL_2025 (Blank) " sheetId="11" r:id="rId8"/>
    <sheet name="MH Blank" sheetId="20" r:id="rId9"/>
    <sheet name="BLK-MHG Blank" sheetId="21" r:id="rId10"/>
    <sheet name="ZA-PE-MJ Blank" sheetId="22" r:id="rId11"/>
    <sheet name="MN-NN-BT-CZ Blank" sheetId="23" r:id="rId12"/>
    <sheet name="TO-CK-NE Blank" sheetId="24" r:id="rId13"/>
  </sheets>
  <externalReferences>
    <externalReference r:id="rId14"/>
  </externalReferences>
  <definedNames>
    <definedName name="_xlnm.Print_Area" localSheetId="0">'1T -CPKA_2025'!$A$1:$I$176</definedName>
    <definedName name="_xlnm.Print_Area" localSheetId="3">'1T-KU _2025 (Blank)'!$B$1:$I$304</definedName>
    <definedName name="_xlnm.Print_Area" localSheetId="1">'2T -RUNB_2025'!$A$1:$I$175</definedName>
    <definedName name="_xlnm.Print_Area" localSheetId="4">'2T-KK NS _2025  (Blank)'!$B$1:$I$304</definedName>
    <definedName name="_xlnm.Print_Area" localSheetId="2">'3T -MZ_2025 '!$A$1:$I$176</definedName>
    <definedName name="_xlnm.Print_Area" localSheetId="5">'3T-DA MC_2025  (Blank)'!$B$1:$I$304</definedName>
    <definedName name="_xlnm.Print_Area" localSheetId="6">'4T-SA DZ NU_2025   (Blank)'!$B$1:$I$304</definedName>
    <definedName name="_xlnm.Print_Area" localSheetId="7">'5T-LL_2025 (Blank) '!$B$1:$I$324</definedName>
    <definedName name="_xlnm.Print_Area" localSheetId="9">'BLK-MHG Blank'!$A$1:$I$507</definedName>
    <definedName name="_xlnm.Print_Area" localSheetId="8">'MH Blank'!$A$1:$I$441</definedName>
    <definedName name="_xlnm.Print_Area" localSheetId="11">'MN-NN-BT-CZ Blank'!$B$1:$I$351</definedName>
    <definedName name="_xlnm.Print_Area" localSheetId="12">'TO-CK-NE Blank'!$B$1:$I$354</definedName>
    <definedName name="_xlnm.Print_Area" localSheetId="10">'ZA-PE-MJ Blank'!$A$1:$I$441</definedName>
    <definedName name="_xlnm.Print_Titles" localSheetId="0">'1T -CPKA_2025'!$1:$6</definedName>
    <definedName name="_xlnm.Print_Titles" localSheetId="3">'1T-KU _2025 (Blank)'!$1:$4</definedName>
    <definedName name="_xlnm.Print_Titles" localSheetId="1">'2T -RUNB_2025'!$1:$6</definedName>
    <definedName name="_xlnm.Print_Titles" localSheetId="4">'2T-KK NS _2025  (Blank)'!$1:$4</definedName>
    <definedName name="_xlnm.Print_Titles" localSheetId="2">'3T -MZ_2025 '!$1:$6</definedName>
    <definedName name="_xlnm.Print_Titles" localSheetId="5">'3T-DA MC_2025  (Blank)'!$1:$4</definedName>
    <definedName name="_xlnm.Print_Titles" localSheetId="6">'4T-SA DZ NU_2025   (Blank)'!$1:$4</definedName>
    <definedName name="_xlnm.Print_Titles" localSheetId="7">'5T-LL_2025 (Blank) '!$1:$4</definedName>
    <definedName name="_xlnm.Print_Titles" localSheetId="9">'BLK-MHG Blank'!$1:$8</definedName>
    <definedName name="_xlnm.Print_Titles" localSheetId="8">'MH Blank'!$1:$8</definedName>
    <definedName name="_xlnm.Print_Titles" localSheetId="11">'MN-NN-BT-CZ Blank'!$1:$4</definedName>
    <definedName name="_xlnm.Print_Titles" localSheetId="12">'TO-CK-NE Blank'!$1:$4</definedName>
    <definedName name="_xlnm.Print_Titles" localSheetId="10">'ZA-PE-MJ Blank'!$1:$8</definedName>
    <definedName name="x">[1]BILL1_CEE!$B$55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9" i="24" l="1"/>
  <c r="I113" i="24"/>
  <c r="I114" i="24"/>
  <c r="I115" i="24"/>
  <c r="I116" i="24"/>
  <c r="I117" i="24"/>
  <c r="I118" i="24"/>
  <c r="I119" i="24"/>
  <c r="I120" i="24"/>
  <c r="I121" i="24"/>
  <c r="I122" i="24"/>
  <c r="I123" i="24"/>
  <c r="I124" i="24"/>
  <c r="I129" i="23"/>
  <c r="I113" i="23"/>
  <c r="I114" i="23"/>
  <c r="I115" i="23"/>
  <c r="I116" i="23"/>
  <c r="I117" i="23"/>
  <c r="I118" i="23"/>
  <c r="I119" i="23"/>
  <c r="I120" i="23"/>
  <c r="I121" i="23"/>
  <c r="I131" i="22"/>
  <c r="I132" i="22"/>
  <c r="I133" i="22"/>
  <c r="I134" i="22"/>
  <c r="I135" i="22"/>
  <c r="I136" i="22"/>
  <c r="I137" i="22"/>
  <c r="I138" i="22"/>
  <c r="I139" i="22"/>
  <c r="I140" i="22"/>
  <c r="I131" i="21"/>
  <c r="I132" i="21"/>
  <c r="I133" i="21"/>
  <c r="I134" i="21"/>
  <c r="I135" i="21"/>
  <c r="I136" i="21"/>
  <c r="I137" i="21"/>
  <c r="I138" i="21"/>
  <c r="I139" i="21"/>
  <c r="I131" i="20"/>
  <c r="I132" i="20"/>
  <c r="I133" i="20"/>
  <c r="I134" i="20"/>
  <c r="I135" i="20"/>
  <c r="I136" i="20"/>
  <c r="I137" i="20"/>
  <c r="I138" i="20"/>
  <c r="I139" i="20"/>
  <c r="I140" i="20"/>
  <c r="I116" i="11"/>
  <c r="I117" i="11"/>
  <c r="I118" i="11"/>
  <c r="I119" i="11"/>
  <c r="I120" i="11"/>
  <c r="I121" i="11"/>
  <c r="I122" i="11"/>
  <c r="I123" i="11"/>
  <c r="I124" i="11"/>
  <c r="I116" i="16"/>
  <c r="I117" i="16"/>
  <c r="I118" i="16"/>
  <c r="I119" i="16"/>
  <c r="I120" i="16"/>
  <c r="I121" i="16"/>
  <c r="I122" i="16"/>
  <c r="I123" i="16"/>
  <c r="I116" i="15"/>
  <c r="I117" i="15"/>
  <c r="I118" i="15"/>
  <c r="I119" i="15"/>
  <c r="I120" i="15"/>
  <c r="I121" i="15"/>
  <c r="I122" i="15"/>
  <c r="I123" i="15"/>
  <c r="I124" i="15"/>
  <c r="I116" i="14"/>
  <c r="I117" i="14"/>
  <c r="I118" i="14"/>
  <c r="I119" i="14"/>
  <c r="I120" i="14"/>
  <c r="I121" i="14"/>
  <c r="I122" i="14"/>
  <c r="I123" i="14"/>
  <c r="I124" i="14"/>
  <c r="I116" i="13"/>
  <c r="I117" i="13"/>
  <c r="I118" i="13"/>
  <c r="I119" i="13"/>
  <c r="I120" i="13"/>
  <c r="I121" i="13"/>
  <c r="I122" i="13"/>
  <c r="I123" i="13"/>
  <c r="I124" i="13"/>
  <c r="I125" i="13"/>
  <c r="I126" i="13"/>
  <c r="I85" i="19"/>
  <c r="I86" i="19"/>
  <c r="I87" i="19"/>
  <c r="I88" i="19"/>
  <c r="I89" i="19"/>
  <c r="I90" i="19"/>
  <c r="I91" i="19"/>
  <c r="I92" i="19"/>
  <c r="I93" i="19"/>
  <c r="I94" i="19"/>
  <c r="I95" i="19"/>
  <c r="I85" i="18"/>
  <c r="I86" i="18"/>
  <c r="I87" i="18"/>
  <c r="I88" i="18"/>
  <c r="I89" i="18"/>
  <c r="I90" i="18"/>
  <c r="I91" i="18"/>
  <c r="I92" i="18"/>
  <c r="I93" i="18"/>
  <c r="I94" i="18"/>
  <c r="I88" i="17"/>
  <c r="I89" i="17"/>
  <c r="I90" i="17"/>
  <c r="I91" i="17"/>
  <c r="G167" i="13" l="1"/>
  <c r="G167" i="14"/>
  <c r="G167" i="15"/>
  <c r="G167" i="16"/>
  <c r="G167" i="11"/>
  <c r="G164" i="24"/>
  <c r="G164" i="23"/>
  <c r="G209" i="22"/>
  <c r="G209" i="21"/>
  <c r="G209" i="20"/>
  <c r="I145" i="22" l="1"/>
  <c r="I144" i="22"/>
  <c r="I130" i="22"/>
  <c r="I129" i="22"/>
  <c r="I128" i="22"/>
  <c r="I127" i="22"/>
  <c r="I126" i="22"/>
  <c r="I125" i="22"/>
  <c r="I122" i="22"/>
  <c r="I121" i="22"/>
  <c r="I120" i="22"/>
  <c r="I119" i="22"/>
  <c r="I118" i="22"/>
  <c r="I115" i="22"/>
  <c r="I114" i="22"/>
  <c r="I113" i="22"/>
  <c r="I112" i="22"/>
  <c r="I111" i="22"/>
  <c r="I127" i="23"/>
  <c r="I126" i="23"/>
  <c r="I112" i="23"/>
  <c r="I111" i="23"/>
  <c r="I110" i="23"/>
  <c r="I109" i="23"/>
  <c r="I108" i="23"/>
  <c r="I105" i="23"/>
  <c r="I104" i="23"/>
  <c r="I103" i="23"/>
  <c r="I102" i="23"/>
  <c r="I101" i="23"/>
  <c r="I98" i="23"/>
  <c r="I97" i="23"/>
  <c r="I96" i="23"/>
  <c r="I95" i="23"/>
  <c r="I94" i="23"/>
  <c r="I127" i="24"/>
  <c r="I126" i="24"/>
  <c r="I112" i="24"/>
  <c r="I111" i="24"/>
  <c r="I110" i="24"/>
  <c r="I109" i="24"/>
  <c r="I108" i="24"/>
  <c r="I105" i="24"/>
  <c r="I104" i="24"/>
  <c r="I103" i="24"/>
  <c r="I102" i="24"/>
  <c r="I101" i="24"/>
  <c r="I98" i="24"/>
  <c r="I97" i="24"/>
  <c r="I96" i="24"/>
  <c r="I95" i="24"/>
  <c r="I94" i="24"/>
  <c r="I145" i="21"/>
  <c r="I144" i="21"/>
  <c r="I130" i="21"/>
  <c r="I129" i="21"/>
  <c r="I128" i="21"/>
  <c r="I127" i="21"/>
  <c r="I126" i="21"/>
  <c r="I125" i="21"/>
  <c r="I122" i="21"/>
  <c r="I121" i="21"/>
  <c r="I120" i="21"/>
  <c r="I119" i="21"/>
  <c r="I118" i="21"/>
  <c r="I115" i="21"/>
  <c r="I114" i="21"/>
  <c r="I113" i="21"/>
  <c r="I112" i="21"/>
  <c r="I111" i="21"/>
  <c r="I145" i="20"/>
  <c r="I144" i="20"/>
  <c r="I130" i="20"/>
  <c r="I129" i="20"/>
  <c r="I128" i="20"/>
  <c r="I127" i="20"/>
  <c r="I126" i="20"/>
  <c r="I125" i="20"/>
  <c r="I122" i="20"/>
  <c r="I121" i="20"/>
  <c r="I120" i="20"/>
  <c r="I119" i="20"/>
  <c r="I118" i="20"/>
  <c r="I115" i="20"/>
  <c r="I114" i="20"/>
  <c r="I113" i="20"/>
  <c r="I112" i="20"/>
  <c r="I111" i="20"/>
  <c r="I31" i="18" l="1"/>
  <c r="I25" i="18"/>
  <c r="I17" i="18"/>
  <c r="I348" i="24"/>
  <c r="I345" i="24"/>
  <c r="I343" i="24"/>
  <c r="I338" i="24"/>
  <c r="I327" i="24"/>
  <c r="I318" i="24"/>
  <c r="I320" i="24" s="1"/>
  <c r="I346" i="24" s="1"/>
  <c r="G283" i="24"/>
  <c r="I283" i="24" s="1"/>
  <c r="I282" i="24"/>
  <c r="G281" i="24"/>
  <c r="I281" i="24" s="1"/>
  <c r="G240" i="24"/>
  <c r="I240" i="24" s="1"/>
  <c r="I244" i="24" s="1"/>
  <c r="I342" i="24" s="1"/>
  <c r="G194" i="24"/>
  <c r="I194" i="24" s="1"/>
  <c r="G193" i="24"/>
  <c r="I193" i="24" s="1"/>
  <c r="G186" i="24"/>
  <c r="G190" i="24" s="1"/>
  <c r="I190" i="24" s="1"/>
  <c r="G184" i="24"/>
  <c r="I184" i="24" s="1"/>
  <c r="I160" i="24"/>
  <c r="G141" i="24"/>
  <c r="I141" i="24" s="1"/>
  <c r="I82" i="24"/>
  <c r="I74" i="24"/>
  <c r="I61" i="24"/>
  <c r="I59" i="24"/>
  <c r="G57" i="24"/>
  <c r="I57" i="24" s="1"/>
  <c r="I53" i="24"/>
  <c r="I41" i="24"/>
  <c r="I43" i="24" s="1"/>
  <c r="I335" i="24" s="1"/>
  <c r="I29" i="24"/>
  <c r="I27" i="24"/>
  <c r="I23" i="24"/>
  <c r="I21" i="24"/>
  <c r="I17" i="24"/>
  <c r="I15" i="24"/>
  <c r="I13" i="24"/>
  <c r="I11" i="24"/>
  <c r="I345" i="23"/>
  <c r="I342" i="23"/>
  <c r="I340" i="23"/>
  <c r="I335" i="23"/>
  <c r="I324" i="23"/>
  <c r="I315" i="23"/>
  <c r="I317" i="23" s="1"/>
  <c r="I343" i="23" s="1"/>
  <c r="I281" i="23"/>
  <c r="I280" i="23"/>
  <c r="I279" i="23"/>
  <c r="G238" i="23"/>
  <c r="I238" i="23" s="1"/>
  <c r="I242" i="23" s="1"/>
  <c r="I339" i="23" s="1"/>
  <c r="G194" i="23"/>
  <c r="I194" i="23" s="1"/>
  <c r="G193" i="23"/>
  <c r="I193" i="23" s="1"/>
  <c r="G186" i="23"/>
  <c r="G189" i="23" s="1"/>
  <c r="I189" i="23" s="1"/>
  <c r="G184" i="23"/>
  <c r="I184" i="23" s="1"/>
  <c r="I160" i="23"/>
  <c r="G141" i="23"/>
  <c r="I141" i="23" s="1"/>
  <c r="I82" i="23"/>
  <c r="I74" i="23"/>
  <c r="I61" i="23"/>
  <c r="I59" i="23"/>
  <c r="G57" i="23"/>
  <c r="I57" i="23" s="1"/>
  <c r="I53" i="23"/>
  <c r="I41" i="23"/>
  <c r="I43" i="23" s="1"/>
  <c r="I332" i="23" s="1"/>
  <c r="I29" i="23"/>
  <c r="I27" i="23"/>
  <c r="I23" i="23"/>
  <c r="I21" i="23"/>
  <c r="I17" i="23"/>
  <c r="I15" i="23"/>
  <c r="I13" i="23"/>
  <c r="I11" i="23"/>
  <c r="I405" i="22"/>
  <c r="I399" i="22"/>
  <c r="I397" i="22"/>
  <c r="I395" i="22"/>
  <c r="I393" i="22"/>
  <c r="I387" i="22"/>
  <c r="I369" i="22"/>
  <c r="I361" i="22"/>
  <c r="I357" i="22"/>
  <c r="I354" i="22"/>
  <c r="I327" i="22"/>
  <c r="I313" i="22"/>
  <c r="I311" i="22"/>
  <c r="I307" i="22"/>
  <c r="I285" i="22"/>
  <c r="G283" i="22"/>
  <c r="I283" i="22" s="1"/>
  <c r="I250" i="22"/>
  <c r="I248" i="22"/>
  <c r="I247" i="22"/>
  <c r="I239" i="22"/>
  <c r="I233" i="22"/>
  <c r="I209" i="22"/>
  <c r="I197" i="22"/>
  <c r="I190" i="22"/>
  <c r="I166" i="22"/>
  <c r="I162" i="22"/>
  <c r="I160" i="22"/>
  <c r="I147" i="22"/>
  <c r="I416" i="22" s="1"/>
  <c r="I97" i="22"/>
  <c r="G85" i="22"/>
  <c r="I85" i="22" s="1"/>
  <c r="I83" i="22"/>
  <c r="I81" i="22"/>
  <c r="I76" i="22"/>
  <c r="I56" i="22"/>
  <c r="I54" i="22"/>
  <c r="I46" i="22"/>
  <c r="I44" i="22"/>
  <c r="I40" i="22"/>
  <c r="I29" i="22"/>
  <c r="I27" i="22"/>
  <c r="I21" i="22"/>
  <c r="I19" i="22"/>
  <c r="I17" i="22"/>
  <c r="I453" i="21"/>
  <c r="I435" i="21"/>
  <c r="I429" i="21"/>
  <c r="I408" i="21"/>
  <c r="I402" i="21"/>
  <c r="I400" i="21"/>
  <c r="I398" i="21"/>
  <c r="I396" i="21"/>
  <c r="I390" i="21"/>
  <c r="I372" i="21"/>
  <c r="I364" i="21"/>
  <c r="I360" i="21"/>
  <c r="I357" i="21"/>
  <c r="I330" i="21"/>
  <c r="I316" i="21"/>
  <c r="I314" i="21"/>
  <c r="I310" i="21"/>
  <c r="I275" i="21"/>
  <c r="G273" i="21"/>
  <c r="I273" i="21" s="1"/>
  <c r="I248" i="21"/>
  <c r="I247" i="21"/>
  <c r="I239" i="21"/>
  <c r="I233" i="21"/>
  <c r="I209" i="21"/>
  <c r="I197" i="21"/>
  <c r="I190" i="21"/>
  <c r="I166" i="21"/>
  <c r="I162" i="21"/>
  <c r="I160" i="21"/>
  <c r="I147" i="21"/>
  <c r="I468" i="21" s="1"/>
  <c r="I97" i="21"/>
  <c r="G85" i="21"/>
  <c r="I85" i="21" s="1"/>
  <c r="I83" i="21"/>
  <c r="I81" i="21"/>
  <c r="I76" i="21"/>
  <c r="I56" i="21"/>
  <c r="I54" i="21"/>
  <c r="I46" i="21"/>
  <c r="I44" i="21"/>
  <c r="I40" i="21"/>
  <c r="I29" i="21"/>
  <c r="I27" i="21"/>
  <c r="I21" i="21"/>
  <c r="I19" i="21"/>
  <c r="I17" i="21"/>
  <c r="I404" i="20"/>
  <c r="I398" i="20"/>
  <c r="I396" i="20"/>
  <c r="I394" i="20"/>
  <c r="I392" i="20"/>
  <c r="I386" i="20"/>
  <c r="I368" i="20"/>
  <c r="I360" i="20"/>
  <c r="I356" i="20"/>
  <c r="I353" i="20"/>
  <c r="I326" i="20"/>
  <c r="I312" i="20"/>
  <c r="I310" i="20"/>
  <c r="I306" i="20"/>
  <c r="I281" i="20"/>
  <c r="G279" i="20"/>
  <c r="I279" i="20" s="1"/>
  <c r="I250" i="20"/>
  <c r="I248" i="20"/>
  <c r="I247" i="20"/>
  <c r="I239" i="20"/>
  <c r="I233" i="20"/>
  <c r="I209" i="20"/>
  <c r="I197" i="20"/>
  <c r="I190" i="20"/>
  <c r="I166" i="20"/>
  <c r="I162" i="20"/>
  <c r="I160" i="20"/>
  <c r="I97" i="20"/>
  <c r="G85" i="20"/>
  <c r="I85" i="20" s="1"/>
  <c r="I83" i="20"/>
  <c r="I81" i="20"/>
  <c r="I76" i="20"/>
  <c r="I56" i="20"/>
  <c r="I54" i="20"/>
  <c r="I46" i="20"/>
  <c r="I44" i="20"/>
  <c r="I40" i="20"/>
  <c r="I29" i="20"/>
  <c r="I27" i="20"/>
  <c r="I21" i="20"/>
  <c r="I19" i="20"/>
  <c r="I17" i="20"/>
  <c r="I370" i="20" l="1"/>
  <c r="I419" i="20" s="1"/>
  <c r="I104" i="20"/>
  <c r="I414" i="20" s="1"/>
  <c r="I339" i="20"/>
  <c r="I418" i="20" s="1"/>
  <c r="I407" i="20"/>
  <c r="I420" i="20" s="1"/>
  <c r="I456" i="21"/>
  <c r="I480" i="21" s="1"/>
  <c r="I343" i="21"/>
  <c r="I474" i="21" s="1"/>
  <c r="I374" i="21"/>
  <c r="I476" i="21" s="1"/>
  <c r="I104" i="21"/>
  <c r="I467" i="21" s="1"/>
  <c r="I168" i="24"/>
  <c r="I339" i="24" s="1"/>
  <c r="I168" i="23"/>
  <c r="I336" i="23" s="1"/>
  <c r="I104" i="22"/>
  <c r="I415" i="22" s="1"/>
  <c r="I63" i="23"/>
  <c r="I333" i="23" s="1"/>
  <c r="I33" i="23"/>
  <c r="I331" i="23" s="1"/>
  <c r="I86" i="23"/>
  <c r="I334" i="23" s="1"/>
  <c r="I283" i="23"/>
  <c r="I341" i="23" s="1"/>
  <c r="I86" i="24"/>
  <c r="I337" i="24" s="1"/>
  <c r="I186" i="24"/>
  <c r="G189" i="24"/>
  <c r="I189" i="24" s="1"/>
  <c r="I33" i="24"/>
  <c r="I334" i="24" s="1"/>
  <c r="I285" i="24"/>
  <c r="I344" i="24" s="1"/>
  <c r="I288" i="22"/>
  <c r="I418" i="22" s="1"/>
  <c r="I408" i="22"/>
  <c r="I421" i="22" s="1"/>
  <c r="I371" i="22"/>
  <c r="I420" i="22" s="1"/>
  <c r="I220" i="22"/>
  <c r="I417" i="22" s="1"/>
  <c r="I340" i="22"/>
  <c r="I419" i="22" s="1"/>
  <c r="I62" i="22"/>
  <c r="I413" i="22" s="1"/>
  <c r="I62" i="21"/>
  <c r="I464" i="21" s="1"/>
  <c r="I411" i="21"/>
  <c r="I478" i="21" s="1"/>
  <c r="I220" i="21"/>
  <c r="I470" i="21" s="1"/>
  <c r="I62" i="20"/>
  <c r="I412" i="20" s="1"/>
  <c r="I147" i="20"/>
  <c r="I415" i="20" s="1"/>
  <c r="I287" i="20"/>
  <c r="I417" i="20" s="1"/>
  <c r="I220" i="20"/>
  <c r="I416" i="20" s="1"/>
  <c r="I63" i="24"/>
  <c r="I336" i="24" s="1"/>
  <c r="I291" i="21"/>
  <c r="I472" i="21" s="1"/>
  <c r="G190" i="23"/>
  <c r="I190" i="23" s="1"/>
  <c r="I186" i="23"/>
  <c r="I503" i="21" l="1"/>
  <c r="I504" i="21" s="1"/>
  <c r="I505" i="21" s="1"/>
  <c r="I506" i="21" s="1"/>
  <c r="I507" i="21" s="1"/>
  <c r="I437" i="22"/>
  <c r="I438" i="22" s="1"/>
  <c r="I439" i="22" s="1"/>
  <c r="I440" i="22" s="1"/>
  <c r="I441" i="22" s="1"/>
  <c r="I199" i="23"/>
  <c r="I337" i="23" s="1"/>
  <c r="I347" i="23" s="1"/>
  <c r="I348" i="23" s="1"/>
  <c r="I199" i="24"/>
  <c r="I340" i="24" s="1"/>
  <c r="I350" i="24" s="1"/>
  <c r="I351" i="24" s="1"/>
  <c r="I437" i="20"/>
  <c r="I438" i="20" s="1"/>
  <c r="I439" i="20" s="1"/>
  <c r="I440" i="20" s="1"/>
  <c r="I441" i="20" s="1"/>
  <c r="I349" i="23" l="1"/>
  <c r="I350" i="23" s="1"/>
  <c r="I351" i="23" s="1"/>
  <c r="I352" i="24"/>
  <c r="I353" i="24" s="1"/>
  <c r="I354" i="24" s="1"/>
  <c r="I158" i="19" l="1"/>
  <c r="I156" i="19"/>
  <c r="I154" i="19"/>
  <c r="I160" i="19" s="1"/>
  <c r="I170" i="19" s="1"/>
  <c r="I144" i="19"/>
  <c r="I143" i="19"/>
  <c r="I146" i="19" s="1"/>
  <c r="I169" i="19" s="1"/>
  <c r="I132" i="19"/>
  <c r="I130" i="19"/>
  <c r="I126" i="19"/>
  <c r="I124" i="19"/>
  <c r="I118" i="19"/>
  <c r="I113" i="19"/>
  <c r="I100" i="19"/>
  <c r="I99" i="19"/>
  <c r="I98" i="19"/>
  <c r="I97" i="19"/>
  <c r="I96" i="19"/>
  <c r="I84" i="19"/>
  <c r="I83" i="19"/>
  <c r="I82" i="19"/>
  <c r="I81" i="19"/>
  <c r="I80" i="19"/>
  <c r="I79" i="19"/>
  <c r="I78" i="19"/>
  <c r="I77" i="19"/>
  <c r="I76" i="19"/>
  <c r="I75" i="19"/>
  <c r="I74" i="19"/>
  <c r="I73" i="19"/>
  <c r="I72" i="19"/>
  <c r="I71" i="19"/>
  <c r="I70" i="19"/>
  <c r="I69" i="19"/>
  <c r="I68" i="19"/>
  <c r="I67" i="19"/>
  <c r="I66" i="19"/>
  <c r="I65" i="19"/>
  <c r="I64" i="19"/>
  <c r="I55" i="19"/>
  <c r="I54" i="19"/>
  <c r="I53" i="19"/>
  <c r="I52" i="19"/>
  <c r="I51" i="19"/>
  <c r="I50" i="19"/>
  <c r="I49" i="19"/>
  <c r="I48" i="19"/>
  <c r="I47" i="19"/>
  <c r="I46" i="19"/>
  <c r="I45" i="19"/>
  <c r="I44" i="19"/>
  <c r="I43" i="19"/>
  <c r="I42" i="19"/>
  <c r="I31" i="19"/>
  <c r="I30" i="19"/>
  <c r="I29" i="19"/>
  <c r="I28" i="19"/>
  <c r="I27" i="19"/>
  <c r="I26" i="19"/>
  <c r="I25" i="19"/>
  <c r="I24" i="19"/>
  <c r="I23" i="19"/>
  <c r="I22" i="19"/>
  <c r="I21" i="19"/>
  <c r="I20" i="19"/>
  <c r="I19" i="19"/>
  <c r="I18" i="19"/>
  <c r="I17" i="19"/>
  <c r="I16" i="19"/>
  <c r="I15" i="19"/>
  <c r="I14" i="19"/>
  <c r="I13" i="19"/>
  <c r="I157" i="18"/>
  <c r="I155" i="18"/>
  <c r="I153" i="18"/>
  <c r="I143" i="18"/>
  <c r="I142" i="18"/>
  <c r="I131" i="18"/>
  <c r="I129" i="18"/>
  <c r="I125" i="18"/>
  <c r="I123" i="18"/>
  <c r="I117" i="18"/>
  <c r="I112" i="18"/>
  <c r="I99" i="18"/>
  <c r="I98" i="18"/>
  <c r="I97" i="18"/>
  <c r="I96" i="18"/>
  <c r="I84" i="18"/>
  <c r="I83" i="18"/>
  <c r="I82" i="18"/>
  <c r="I81" i="18"/>
  <c r="I80" i="18"/>
  <c r="I79" i="18"/>
  <c r="I78" i="18"/>
  <c r="I77" i="18"/>
  <c r="I76" i="18"/>
  <c r="I75" i="18"/>
  <c r="I74" i="18"/>
  <c r="I73" i="18"/>
  <c r="I72" i="18"/>
  <c r="I71" i="18"/>
  <c r="I70" i="18"/>
  <c r="I69" i="18"/>
  <c r="I68" i="18"/>
  <c r="I67" i="18"/>
  <c r="I66" i="18"/>
  <c r="I65" i="18"/>
  <c r="I64" i="18"/>
  <c r="I55" i="18"/>
  <c r="I54" i="18"/>
  <c r="I53" i="18"/>
  <c r="I52" i="18"/>
  <c r="I51" i="18"/>
  <c r="I50" i="18"/>
  <c r="I49" i="18"/>
  <c r="I48" i="18"/>
  <c r="I47" i="18"/>
  <c r="I46" i="18"/>
  <c r="I45" i="18"/>
  <c r="I44" i="18"/>
  <c r="I43" i="18"/>
  <c r="I42" i="18"/>
  <c r="I30" i="18"/>
  <c r="I29" i="18"/>
  <c r="I28" i="18"/>
  <c r="I27" i="18"/>
  <c r="I26" i="18"/>
  <c r="I24" i="18"/>
  <c r="I23" i="18"/>
  <c r="I22" i="18"/>
  <c r="I21" i="18"/>
  <c r="I20" i="18"/>
  <c r="I19" i="18"/>
  <c r="I18" i="18"/>
  <c r="I16" i="18"/>
  <c r="I15" i="18"/>
  <c r="I14" i="18"/>
  <c r="I13" i="18"/>
  <c r="I158" i="17"/>
  <c r="I156" i="17"/>
  <c r="I154" i="17"/>
  <c r="I144" i="17"/>
  <c r="I143" i="17"/>
  <c r="I132" i="17"/>
  <c r="I130" i="17"/>
  <c r="I126" i="17"/>
  <c r="I124" i="17"/>
  <c r="I118" i="17"/>
  <c r="I113" i="17"/>
  <c r="I100" i="17"/>
  <c r="I99" i="17"/>
  <c r="I98" i="17"/>
  <c r="I97" i="17"/>
  <c r="I85" i="17"/>
  <c r="I84" i="17"/>
  <c r="I83" i="17"/>
  <c r="I82" i="17"/>
  <c r="I81" i="17"/>
  <c r="I80" i="17"/>
  <c r="I79" i="17"/>
  <c r="I78" i="17"/>
  <c r="I77" i="17"/>
  <c r="I76" i="17"/>
  <c r="I75" i="17"/>
  <c r="I74" i="17"/>
  <c r="I73" i="17"/>
  <c r="I72" i="17"/>
  <c r="I71" i="17"/>
  <c r="I70" i="17"/>
  <c r="I69" i="17"/>
  <c r="I68" i="17"/>
  <c r="I67" i="17"/>
  <c r="I66" i="17"/>
  <c r="I65" i="17"/>
  <c r="I64" i="17"/>
  <c r="I55" i="17"/>
  <c r="I54" i="17"/>
  <c r="I53" i="17"/>
  <c r="I52" i="17"/>
  <c r="I51" i="17"/>
  <c r="I50" i="17"/>
  <c r="I49" i="17"/>
  <c r="I48" i="17"/>
  <c r="I47" i="17"/>
  <c r="I46" i="17"/>
  <c r="I45" i="17"/>
  <c r="I44" i="17"/>
  <c r="I43" i="17"/>
  <c r="I42" i="17"/>
  <c r="I31" i="17"/>
  <c r="I30" i="17"/>
  <c r="I29" i="17"/>
  <c r="I28" i="17"/>
  <c r="I27" i="17"/>
  <c r="I26" i="17"/>
  <c r="I25" i="17"/>
  <c r="I24" i="17"/>
  <c r="I23" i="17"/>
  <c r="I22" i="17"/>
  <c r="I21" i="17"/>
  <c r="I20" i="17"/>
  <c r="I19" i="17"/>
  <c r="I18" i="17"/>
  <c r="I17" i="17"/>
  <c r="I16" i="17"/>
  <c r="I15" i="17"/>
  <c r="I14" i="17"/>
  <c r="I13" i="17"/>
  <c r="I101" i="17" l="1"/>
  <c r="I167" i="17" s="1"/>
  <c r="I146" i="17"/>
  <c r="I169" i="17" s="1"/>
  <c r="I135" i="19"/>
  <c r="I168" i="19" s="1"/>
  <c r="I135" i="17"/>
  <c r="I168" i="17" s="1"/>
  <c r="I160" i="17"/>
  <c r="I170" i="17" s="1"/>
  <c r="I57" i="17"/>
  <c r="I166" i="17" s="1"/>
  <c r="I57" i="19"/>
  <c r="I166" i="19" s="1"/>
  <c r="I145" i="18"/>
  <c r="I168" i="18" s="1"/>
  <c r="I34" i="18"/>
  <c r="I164" i="18" s="1"/>
  <c r="I100" i="18"/>
  <c r="I166" i="18" s="1"/>
  <c r="I134" i="18"/>
  <c r="I167" i="18" s="1"/>
  <c r="I159" i="18"/>
  <c r="I169" i="18" s="1"/>
  <c r="I101" i="19"/>
  <c r="I167" i="19" s="1"/>
  <c r="I57" i="18"/>
  <c r="I165" i="18" s="1"/>
  <c r="I34" i="19"/>
  <c r="I165" i="19" s="1"/>
  <c r="I34" i="17"/>
  <c r="I165" i="17" s="1"/>
  <c r="I238" i="16"/>
  <c r="I242" i="16" s="1"/>
  <c r="I284" i="16" s="1"/>
  <c r="I200" i="16"/>
  <c r="I199" i="16"/>
  <c r="I197" i="16"/>
  <c r="I196" i="16"/>
  <c r="I163" i="16"/>
  <c r="I161" i="16"/>
  <c r="I144" i="16"/>
  <c r="I130" i="16"/>
  <c r="I129" i="16"/>
  <c r="I115" i="16"/>
  <c r="I114" i="16"/>
  <c r="I113" i="16"/>
  <c r="I112" i="16"/>
  <c r="I111" i="16"/>
  <c r="I110" i="16"/>
  <c r="I107" i="16"/>
  <c r="I106" i="16"/>
  <c r="I105" i="16"/>
  <c r="I104" i="16"/>
  <c r="I103" i="16"/>
  <c r="I100" i="16"/>
  <c r="I99" i="16"/>
  <c r="I98" i="16"/>
  <c r="I97" i="16"/>
  <c r="I96" i="16"/>
  <c r="I62" i="16"/>
  <c r="I61" i="16"/>
  <c r="I60" i="16"/>
  <c r="I59" i="16"/>
  <c r="I58" i="16"/>
  <c r="I57" i="16"/>
  <c r="I56" i="16"/>
  <c r="I55" i="16"/>
  <c r="I54" i="16"/>
  <c r="I53" i="16"/>
  <c r="I31" i="16"/>
  <c r="I30" i="16"/>
  <c r="I29" i="16"/>
  <c r="I28" i="16"/>
  <c r="I27" i="16"/>
  <c r="I26" i="16"/>
  <c r="I25" i="16"/>
  <c r="I24" i="16"/>
  <c r="I23" i="16"/>
  <c r="I22" i="16"/>
  <c r="I21" i="16"/>
  <c r="I20" i="16"/>
  <c r="I19" i="16"/>
  <c r="I18" i="16"/>
  <c r="I17" i="16"/>
  <c r="I16" i="16"/>
  <c r="I15" i="16"/>
  <c r="I14" i="16"/>
  <c r="I13" i="16"/>
  <c r="I12" i="16"/>
  <c r="I11" i="16"/>
  <c r="I238" i="15"/>
  <c r="I242" i="15" s="1"/>
  <c r="I284" i="15" s="1"/>
  <c r="I200" i="15"/>
  <c r="I199" i="15"/>
  <c r="I197" i="15"/>
  <c r="I196" i="15"/>
  <c r="I163" i="15"/>
  <c r="I161" i="15"/>
  <c r="I144" i="15"/>
  <c r="I130" i="15"/>
  <c r="I129" i="15"/>
  <c r="I115" i="15"/>
  <c r="I114" i="15"/>
  <c r="I113" i="15"/>
  <c r="I112" i="15"/>
  <c r="I111" i="15"/>
  <c r="I110" i="15"/>
  <c r="I107" i="15"/>
  <c r="I106" i="15"/>
  <c r="I105" i="15"/>
  <c r="I104" i="15"/>
  <c r="I103" i="15"/>
  <c r="I100" i="15"/>
  <c r="I99" i="15"/>
  <c r="I98" i="15"/>
  <c r="I97" i="15"/>
  <c r="I96" i="15"/>
  <c r="I62" i="15"/>
  <c r="I61" i="15"/>
  <c r="I60" i="15"/>
  <c r="I59" i="15"/>
  <c r="I58" i="15"/>
  <c r="I57" i="15"/>
  <c r="I56" i="15"/>
  <c r="I55" i="15"/>
  <c r="I54" i="15"/>
  <c r="I53" i="15"/>
  <c r="I31" i="15"/>
  <c r="I30" i="15"/>
  <c r="I29" i="15"/>
  <c r="I28" i="15"/>
  <c r="I27" i="15"/>
  <c r="I26" i="15"/>
  <c r="I25" i="15"/>
  <c r="I24" i="15"/>
  <c r="I23" i="15"/>
  <c r="I22" i="15"/>
  <c r="I21" i="15"/>
  <c r="I20" i="15"/>
  <c r="I19" i="15"/>
  <c r="I18" i="15"/>
  <c r="I17" i="15"/>
  <c r="I16" i="15"/>
  <c r="I15" i="15"/>
  <c r="I14" i="15"/>
  <c r="I13" i="15"/>
  <c r="I12" i="15"/>
  <c r="I11" i="15"/>
  <c r="I238" i="14"/>
  <c r="I242" i="14" s="1"/>
  <c r="I284" i="14" s="1"/>
  <c r="I200" i="14"/>
  <c r="I199" i="14"/>
  <c r="I197" i="14"/>
  <c r="I196" i="14"/>
  <c r="I163" i="14"/>
  <c r="I161" i="14"/>
  <c r="I144" i="14"/>
  <c r="I130" i="14"/>
  <c r="I129" i="14"/>
  <c r="I115" i="14"/>
  <c r="I114" i="14"/>
  <c r="I113" i="14"/>
  <c r="I112" i="14"/>
  <c r="I111" i="14"/>
  <c r="I110" i="14"/>
  <c r="I107" i="14"/>
  <c r="I106" i="14"/>
  <c r="I105" i="14"/>
  <c r="I104" i="14"/>
  <c r="I103" i="14"/>
  <c r="I102" i="14"/>
  <c r="I101" i="14"/>
  <c r="I100" i="14"/>
  <c r="I99" i="14"/>
  <c r="I98" i="14"/>
  <c r="I97" i="14"/>
  <c r="I96" i="14"/>
  <c r="I62" i="14"/>
  <c r="I61" i="14"/>
  <c r="I60" i="14"/>
  <c r="I59" i="14"/>
  <c r="I58" i="14"/>
  <c r="I57" i="14"/>
  <c r="I56" i="14"/>
  <c r="I55" i="14"/>
  <c r="I54" i="14"/>
  <c r="I53" i="14"/>
  <c r="I31" i="14"/>
  <c r="I30" i="14"/>
  <c r="I29" i="14"/>
  <c r="I28" i="14"/>
  <c r="I27" i="14"/>
  <c r="I26" i="14"/>
  <c r="I25" i="14"/>
  <c r="I24" i="14"/>
  <c r="I23" i="14"/>
  <c r="I22" i="14"/>
  <c r="I21" i="14"/>
  <c r="I20" i="14"/>
  <c r="I19" i="14"/>
  <c r="I18" i="14"/>
  <c r="I17" i="14"/>
  <c r="I16" i="14"/>
  <c r="I15" i="14"/>
  <c r="I14" i="14"/>
  <c r="I13" i="14"/>
  <c r="I12" i="14"/>
  <c r="I11" i="14"/>
  <c r="G238" i="13"/>
  <c r="I238" i="13" s="1"/>
  <c r="I242" i="13" s="1"/>
  <c r="I284" i="13" s="1"/>
  <c r="I200" i="13"/>
  <c r="I199" i="13"/>
  <c r="I197" i="13"/>
  <c r="I196" i="13"/>
  <c r="I163" i="13"/>
  <c r="I161" i="13"/>
  <c r="I144" i="13"/>
  <c r="I130" i="13"/>
  <c r="I129" i="13"/>
  <c r="I115" i="13"/>
  <c r="I114" i="13"/>
  <c r="I113" i="13"/>
  <c r="I112" i="13"/>
  <c r="I111" i="13"/>
  <c r="I110" i="13"/>
  <c r="I107" i="13"/>
  <c r="I106" i="13"/>
  <c r="I105" i="13"/>
  <c r="I104" i="13"/>
  <c r="I103" i="13"/>
  <c r="I102" i="13"/>
  <c r="I101" i="13"/>
  <c r="I100" i="13"/>
  <c r="I99" i="13"/>
  <c r="I98" i="13"/>
  <c r="I97" i="13"/>
  <c r="I96" i="13"/>
  <c r="I62" i="13"/>
  <c r="I61" i="13"/>
  <c r="I60" i="13"/>
  <c r="I59" i="13"/>
  <c r="I58" i="13"/>
  <c r="I57" i="13"/>
  <c r="I56" i="13"/>
  <c r="I55" i="13"/>
  <c r="I54" i="13"/>
  <c r="I53" i="13"/>
  <c r="I31" i="13"/>
  <c r="I30" i="13"/>
  <c r="I29" i="13"/>
  <c r="I28" i="13"/>
  <c r="I27" i="13"/>
  <c r="I26" i="13"/>
  <c r="I25" i="13"/>
  <c r="I24" i="13"/>
  <c r="I23" i="13"/>
  <c r="I22" i="13"/>
  <c r="I21" i="13"/>
  <c r="I20" i="13"/>
  <c r="I19" i="13"/>
  <c r="I18" i="13"/>
  <c r="I17" i="13"/>
  <c r="I16" i="13"/>
  <c r="I15" i="13"/>
  <c r="I14" i="13"/>
  <c r="I13" i="13"/>
  <c r="I12" i="13"/>
  <c r="I11" i="13"/>
  <c r="I172" i="19" l="1"/>
  <c r="I173" i="19" s="1"/>
  <c r="I174" i="19" s="1"/>
  <c r="I175" i="19" s="1"/>
  <c r="I176" i="19" s="1"/>
  <c r="I172" i="17"/>
  <c r="I173" i="17" s="1"/>
  <c r="I174" i="17" s="1"/>
  <c r="I175" i="17" s="1"/>
  <c r="I176" i="17" s="1"/>
  <c r="I171" i="18"/>
  <c r="I172" i="18" s="1"/>
  <c r="I173" i="18" s="1"/>
  <c r="I174" i="18" s="1"/>
  <c r="I175" i="18" s="1"/>
  <c r="I171" i="14"/>
  <c r="I279" i="14" s="1"/>
  <c r="I202" i="16"/>
  <c r="I171" i="16"/>
  <c r="I279" i="16" s="1"/>
  <c r="I132" i="16"/>
  <c r="I278" i="16" s="1"/>
  <c r="I65" i="16"/>
  <c r="I276" i="16" s="1"/>
  <c r="I33" i="16"/>
  <c r="I274" i="16" s="1"/>
  <c r="I202" i="15"/>
  <c r="I171" i="15"/>
  <c r="I279" i="15" s="1"/>
  <c r="I132" i="15"/>
  <c r="I278" i="15" s="1"/>
  <c r="I65" i="15"/>
  <c r="I276" i="15" s="1"/>
  <c r="I33" i="15"/>
  <c r="I274" i="15" s="1"/>
  <c r="I202" i="14"/>
  <c r="I132" i="14"/>
  <c r="I278" i="14" s="1"/>
  <c r="I65" i="14"/>
  <c r="I276" i="14" s="1"/>
  <c r="I33" i="14"/>
  <c r="I274" i="14" s="1"/>
  <c r="I202" i="13"/>
  <c r="I171" i="13"/>
  <c r="I279" i="13" s="1"/>
  <c r="I132" i="13"/>
  <c r="I278" i="13" s="1"/>
  <c r="I65" i="13"/>
  <c r="I276" i="13" s="1"/>
  <c r="I33" i="13"/>
  <c r="I274" i="13" s="1"/>
  <c r="I300" i="16" l="1"/>
  <c r="I301" i="16" s="1"/>
  <c r="I302" i="16" s="1"/>
  <c r="I300" i="15"/>
  <c r="I301" i="15" s="1"/>
  <c r="I302" i="15" s="1"/>
  <c r="I300" i="14"/>
  <c r="I301" i="14" s="1"/>
  <c r="I302" i="14" s="1"/>
  <c r="I303" i="14" s="1"/>
  <c r="I304" i="14" s="1"/>
  <c r="I300" i="13"/>
  <c r="I301" i="13" s="1"/>
  <c r="I302" i="13" s="1"/>
  <c r="I303" i="16" l="1"/>
  <c r="I304" i="16" s="1"/>
  <c r="I303" i="15"/>
  <c r="I304" i="15" s="1"/>
  <c r="I303" i="13"/>
  <c r="I304" i="13" s="1"/>
  <c r="I287" i="11"/>
  <c r="I238" i="11"/>
  <c r="I242" i="11" s="1"/>
  <c r="I304" i="11" s="1"/>
  <c r="I200" i="11"/>
  <c r="I199" i="11"/>
  <c r="I197" i="11"/>
  <c r="I196" i="11"/>
  <c r="I163" i="11"/>
  <c r="I161" i="11"/>
  <c r="I144" i="11"/>
  <c r="I130" i="11"/>
  <c r="I129" i="11"/>
  <c r="I115" i="11"/>
  <c r="I114" i="11"/>
  <c r="I113" i="11"/>
  <c r="I112" i="11"/>
  <c r="I111" i="11"/>
  <c r="I110" i="11"/>
  <c r="I107" i="11"/>
  <c r="I106" i="11"/>
  <c r="I105" i="11"/>
  <c r="I104" i="11"/>
  <c r="I103" i="11"/>
  <c r="I100" i="11"/>
  <c r="I99" i="11"/>
  <c r="I98" i="11"/>
  <c r="I97" i="11"/>
  <c r="I96" i="11"/>
  <c r="I62" i="11"/>
  <c r="I61" i="11"/>
  <c r="I60" i="11"/>
  <c r="I59" i="11"/>
  <c r="I58" i="11"/>
  <c r="I57" i="11"/>
  <c r="I56" i="11"/>
  <c r="I55" i="11"/>
  <c r="I54" i="11"/>
  <c r="I53" i="11"/>
  <c r="I31" i="11"/>
  <c r="I30" i="11"/>
  <c r="I29" i="11"/>
  <c r="I28" i="11"/>
  <c r="I27" i="11"/>
  <c r="I26" i="11"/>
  <c r="I25" i="11"/>
  <c r="I24" i="11"/>
  <c r="I23" i="11"/>
  <c r="I22" i="11"/>
  <c r="I21" i="11"/>
  <c r="I20" i="11"/>
  <c r="I19" i="11"/>
  <c r="I18" i="11"/>
  <c r="I17" i="11"/>
  <c r="I16" i="11"/>
  <c r="I15" i="11"/>
  <c r="I14" i="11"/>
  <c r="I13" i="11"/>
  <c r="I12" i="11"/>
  <c r="I11" i="11"/>
  <c r="I202" i="11" l="1"/>
  <c r="I132" i="11"/>
  <c r="I298" i="11" s="1"/>
  <c r="I65" i="11"/>
  <c r="I296" i="11" s="1"/>
  <c r="I33" i="11"/>
  <c r="I294" i="11" s="1"/>
  <c r="I171" i="11"/>
  <c r="I299" i="11" s="1"/>
  <c r="I320" i="11" l="1"/>
  <c r="I321" i="11" s="1"/>
  <c r="I322" i="11" s="1"/>
  <c r="I323" i="11" s="1"/>
  <c r="I324" i="11" s="1"/>
</calcChain>
</file>

<file path=xl/sharedStrings.xml><?xml version="1.0" encoding="utf-8"?>
<sst xmlns="http://schemas.openxmlformats.org/spreadsheetml/2006/main" count="5185" uniqueCount="451">
  <si>
    <t>ROADS AUTHORITY</t>
  </si>
  <si>
    <t>SECTION 1300</t>
  </si>
  <si>
    <t>ITEM</t>
  </si>
  <si>
    <t>DESCRIPTION</t>
  </si>
  <si>
    <t>UNIT</t>
  </si>
  <si>
    <t>QTY</t>
  </si>
  <si>
    <t>RATE</t>
  </si>
  <si>
    <t>AMOUNT</t>
  </si>
  <si>
    <t>MK</t>
  </si>
  <si>
    <t>CONTRACTOR'S ESTABLISHMENT ON</t>
  </si>
  <si>
    <t>SITE AND GENERAL OBLIGATIONS</t>
  </si>
  <si>
    <t>(a) Fixed obligations</t>
  </si>
  <si>
    <t>Lump Sum</t>
  </si>
  <si>
    <t xml:space="preserve">(b) Value-related obligations </t>
  </si>
  <si>
    <t>(c ) Time-related obligations</t>
  </si>
  <si>
    <t>month</t>
  </si>
  <si>
    <t>Construction of Sign Boards</t>
  </si>
  <si>
    <t>No.</t>
  </si>
  <si>
    <t>Contractor's Environmental Obligations</t>
  </si>
  <si>
    <t>(a) Fixed Obligations</t>
  </si>
  <si>
    <t xml:space="preserve">(b) Time-related obligations </t>
  </si>
  <si>
    <t>Month</t>
  </si>
  <si>
    <t>PS 13.06</t>
  </si>
  <si>
    <t>Contractor's Health Obligations</t>
  </si>
  <si>
    <t>PS 13.07</t>
  </si>
  <si>
    <t>Contractor's mobilisation per emergency or urgent call out</t>
  </si>
  <si>
    <t>TOTAL SECTION 1300 CARRIED FORWARD TO SUMMARY</t>
  </si>
  <si>
    <t>SECTION 1400</t>
  </si>
  <si>
    <t xml:space="preserve">HOUSING, OFFICES AND LABORATORIES </t>
  </si>
  <si>
    <t>FOR THE ENGINEER'S SITE PERSONNEL</t>
  </si>
  <si>
    <t>PS 14.15</t>
  </si>
  <si>
    <t>Survey equipment for use by the Engineer</t>
  </si>
  <si>
    <t>TOTAL SECTION 1400 CARRIED FORWARD TO SUMMARY</t>
  </si>
  <si>
    <t>SECTION 1500</t>
  </si>
  <si>
    <t>ACCOMMODATION OF TRAFFIC</t>
  </si>
  <si>
    <t>Accommodating traffic and maintaining diversions</t>
  </si>
  <si>
    <t>Km</t>
  </si>
  <si>
    <t>Temporary traffic control facilities</t>
  </si>
  <si>
    <t xml:space="preserve"> </t>
  </si>
  <si>
    <t>(a) Flagmen</t>
  </si>
  <si>
    <t>(b) Portable STOP and GO signs</t>
  </si>
  <si>
    <t xml:space="preserve">(c) Temporary traffic control sign as specified </t>
  </si>
  <si>
    <t>(e)  Road signs, R-Series, 1200 mm diameter</t>
  </si>
  <si>
    <t>(j)  Traffic cones</t>
  </si>
  <si>
    <t>Lump sum</t>
  </si>
  <si>
    <t>(k) Drums</t>
  </si>
  <si>
    <t>TOTAL SECTION 1500 CARRIED TO SUMMARY</t>
  </si>
  <si>
    <t>SECTION 1700</t>
  </si>
  <si>
    <t>CLEARING AND GRUBBING</t>
  </si>
  <si>
    <t>Clearing and grubbing</t>
  </si>
  <si>
    <t>ha</t>
  </si>
  <si>
    <t>PS 17.05</t>
  </si>
  <si>
    <t>Clearing and grubbing, demolition of existing structures</t>
  </si>
  <si>
    <t>(a) Masonry structures</t>
  </si>
  <si>
    <t>m³</t>
  </si>
  <si>
    <t>(b) Concrete structures</t>
  </si>
  <si>
    <t>(c) Brickwork</t>
  </si>
  <si>
    <t>PS 17.06</t>
  </si>
  <si>
    <t>Debris excavation and disposal</t>
  </si>
  <si>
    <t>PS 17.08</t>
  </si>
  <si>
    <t>Bush clearing</t>
  </si>
  <si>
    <r>
      <t>m</t>
    </r>
    <r>
      <rPr>
        <vertAlign val="superscript"/>
        <sz val="11"/>
        <rFont val="Arial"/>
        <family val="2"/>
      </rPr>
      <t>2</t>
    </r>
  </si>
  <si>
    <t>TOTAL SECTION 1700 CARRIED TO SUMMARY</t>
  </si>
  <si>
    <t>SECTION 1800</t>
  </si>
  <si>
    <t>PS 1800</t>
  </si>
  <si>
    <t>DAYWORKS</t>
  </si>
  <si>
    <t>PS 18.01</t>
  </si>
  <si>
    <t>Personnel during normal working hours</t>
  </si>
  <si>
    <t>(a) Unskilled labour</t>
  </si>
  <si>
    <t>h</t>
  </si>
  <si>
    <t>(b) Semi - skilled labour</t>
  </si>
  <si>
    <t>(c ) Skill labour</t>
  </si>
  <si>
    <t>(d) Ganger</t>
  </si>
  <si>
    <t>(e)  Flagmen</t>
  </si>
  <si>
    <t>PS 18.02</t>
  </si>
  <si>
    <t>Personnel outside normal working hours</t>
  </si>
  <si>
    <t>(e) Flagmen</t>
  </si>
  <si>
    <t>PS 18.03</t>
  </si>
  <si>
    <t>Plant</t>
  </si>
  <si>
    <t>(b) Tip Truck 10 cubic metre</t>
  </si>
  <si>
    <t>(c ) Motor grader (120-140H)</t>
  </si>
  <si>
    <t>(d) Wheeled loader</t>
  </si>
  <si>
    <t>(f) Water bowser - self propelled (6000L)</t>
  </si>
  <si>
    <t>(m) Excavator</t>
  </si>
  <si>
    <t>(o) Water pump</t>
  </si>
  <si>
    <t>PS 18.05</t>
  </si>
  <si>
    <t>Transport</t>
  </si>
  <si>
    <t>(a) Light Delivery Vehicle (LDV)</t>
  </si>
  <si>
    <t>km</t>
  </si>
  <si>
    <t>(b) Flatbed truck</t>
  </si>
  <si>
    <t>TOTAL SECTION 1800 CARRIED TO SUMMARY</t>
  </si>
  <si>
    <t>SERIES 2000: DRAINAGE</t>
  </si>
  <si>
    <t>SECTION 2000</t>
  </si>
  <si>
    <t xml:space="preserve"> DRAINS</t>
  </si>
  <si>
    <t>Excavation for open drains:</t>
  </si>
  <si>
    <t>(a) Excavating soft material</t>
  </si>
  <si>
    <t>(i) 0 m up to 1.5m</t>
  </si>
  <si>
    <r>
      <t>m</t>
    </r>
    <r>
      <rPr>
        <vertAlign val="superscript"/>
        <sz val="11"/>
        <rFont val="Arial"/>
        <family val="2"/>
      </rPr>
      <t>3</t>
    </r>
  </si>
  <si>
    <t>PS21.20</t>
  </si>
  <si>
    <t xml:space="preserve">Excavation for open drains using manual labour. </t>
  </si>
  <si>
    <t xml:space="preserve"> (a ) hand excavation soft material</t>
  </si>
  <si>
    <t xml:space="preserve">      (i) 0 m up to 1.5 m</t>
  </si>
  <si>
    <t>PS 21.22</t>
  </si>
  <si>
    <t>Drain clearing</t>
  </si>
  <si>
    <t>(a) Lined drains</t>
  </si>
  <si>
    <t>(i) &lt; 500 mm bottom width</t>
  </si>
  <si>
    <t>m</t>
  </si>
  <si>
    <t>(ii) &gt; 500 mm bottom width</t>
  </si>
  <si>
    <t>(b) Unlined drains</t>
  </si>
  <si>
    <t>(i) &lt; 1000 mm bottom width</t>
  </si>
  <si>
    <t>(ii) &gt; 1000 mm bottom width</t>
  </si>
  <si>
    <t>PS 21.23</t>
  </si>
  <si>
    <t>Drain blading</t>
  </si>
  <si>
    <t>(a) &lt; 1000 mm bottom width</t>
  </si>
  <si>
    <t>(b) &gt; 1000 mm bottom width</t>
  </si>
  <si>
    <t>TOTAL SECTION 2100 CARRIED FORWARD TO SUMMARY</t>
  </si>
  <si>
    <t>PREFABRICATED CULVERTS</t>
  </si>
  <si>
    <t>Excavation</t>
  </si>
  <si>
    <t xml:space="preserve">(i)  0 m to 1.5m </t>
  </si>
  <si>
    <t>(ii)  &gt; 1.5m to 3.0m</t>
  </si>
  <si>
    <t>Backfilling</t>
  </si>
  <si>
    <t>(a) Using the excavated material</t>
  </si>
  <si>
    <t>(b) Using imported selected material</t>
  </si>
  <si>
    <t>22.03</t>
  </si>
  <si>
    <t>Concrete pipe culverts</t>
  </si>
  <si>
    <t xml:space="preserve">(c) On Class C bedding </t>
  </si>
  <si>
    <t>(i) 600 mm diameter</t>
  </si>
  <si>
    <t>(ii) 900 mm diameter</t>
  </si>
  <si>
    <t>PS 22.29</t>
  </si>
  <si>
    <t>Excavation for culvert using manual labour</t>
  </si>
  <si>
    <t xml:space="preserve">(a) hand excavation, soft material situated 0 m to 1.5 m </t>
  </si>
  <si>
    <t xml:space="preserve">      below the surface level</t>
  </si>
  <si>
    <t>PS 22.30</t>
  </si>
  <si>
    <t>Backfilling using manual labour</t>
  </si>
  <si>
    <t>PS 22.31</t>
  </si>
  <si>
    <t>Culvert Cleaning</t>
  </si>
  <si>
    <t>(a)  Pipe Culverts</t>
  </si>
  <si>
    <t>(i)  &lt; 600 mm diameter</t>
  </si>
  <si>
    <t>(ii)  &gt; 600 mm diameter</t>
  </si>
  <si>
    <t>(b)  Box Culverts</t>
  </si>
  <si>
    <t>(i)  &lt; 900 mm x 600 mm</t>
  </si>
  <si>
    <t>(ii)  &gt; 900 mm x 600 mm</t>
  </si>
  <si>
    <t>TOTAL SECTION 2200 CARRIED FORWARD TO SUMMARY</t>
  </si>
  <si>
    <t>PS 23.07</t>
  </si>
  <si>
    <t>Trimming of excavations  for lining of open drains using manual labour</t>
  </si>
  <si>
    <t>(a) in soft material</t>
  </si>
  <si>
    <t>m²</t>
  </si>
  <si>
    <t>(b) in hard material</t>
  </si>
  <si>
    <t>PS 23.09</t>
  </si>
  <si>
    <t>Lining of open drains</t>
  </si>
  <si>
    <t>(a)  Using stone masonry</t>
  </si>
  <si>
    <t>TOTAL SECTION 2300 CARRIED FORWARD TO SUMMARY</t>
  </si>
  <si>
    <t>2500 : PITCHING, STONEWORK AND PROTECTION AGAINST EROSION</t>
  </si>
  <si>
    <t>PS 25.01</t>
  </si>
  <si>
    <t>(e) Mortar stone pitching</t>
  </si>
  <si>
    <t>Rip rap</t>
  </si>
  <si>
    <t>(a) Packed rip rap</t>
  </si>
  <si>
    <t>(b) Dumped rip rap</t>
  </si>
  <si>
    <t>Stone masonry walls</t>
  </si>
  <si>
    <t>(b) Cement mortared stone</t>
  </si>
  <si>
    <t>PS 25.08</t>
  </si>
  <si>
    <t>Erosion damage repair</t>
  </si>
  <si>
    <t>TOTAL SECTION 2500 TO SUMMARY</t>
  </si>
  <si>
    <t>2600: GABIONS</t>
  </si>
  <si>
    <t>Foundation trench excavation and backfilling:</t>
  </si>
  <si>
    <t>(a) In solid rock (material requiring blasting) including</t>
  </si>
  <si>
    <t xml:space="preserve">    surface preparation for bedding the gabions</t>
  </si>
  <si>
    <t>(b) In all other classes and tpyes of material incuding</t>
  </si>
  <si>
    <t>Surface preparation for bedding the gabions</t>
  </si>
  <si>
    <t>TOTAL SECTION 2600 CARRIED TO SUMMARY</t>
  </si>
  <si>
    <t>3300: MASS EARTHWORKS</t>
  </si>
  <si>
    <t>PS33.01</t>
  </si>
  <si>
    <t>Cut and borrow to fill, including unlimited free haul</t>
  </si>
  <si>
    <t>(a)  Gravel or soft material in compacted layer thicknesses of 300 mm and less</t>
  </si>
  <si>
    <t>(c)  Rock fill as specified in Subclause 3209(c)</t>
  </si>
  <si>
    <t>PS 33.07</t>
  </si>
  <si>
    <t>Removal of unsuitable material obtained from any type of excavation at any layer thickness.</t>
  </si>
  <si>
    <t>PS 33.16</t>
  </si>
  <si>
    <t>Grading earth road (equipment based)</t>
  </si>
  <si>
    <t>PS 33.17</t>
  </si>
  <si>
    <t>Reshaping earth road (labour based)</t>
  </si>
  <si>
    <t>TOTAL SECTION 3300 CARRIED FORWARD TO SUMMARY</t>
  </si>
  <si>
    <t xml:space="preserve">3400: PAVEMENT LAYERS OF </t>
  </si>
  <si>
    <t>GRAVEL MATERIAL</t>
  </si>
  <si>
    <t>PS 34.01</t>
  </si>
  <si>
    <t xml:space="preserve">Pavement layers constructed from gravel, unlimited free haul </t>
  </si>
  <si>
    <t xml:space="preserve">        compacted layer thickness)</t>
  </si>
  <si>
    <t xml:space="preserve">(e) Gravel base (unstabilised material) compacted to: </t>
  </si>
  <si>
    <t xml:space="preserve">    (i) 98% of modified AASHTO density (150 mm</t>
  </si>
  <si>
    <t xml:space="preserve">(g) Gravel shoulder compacted to: </t>
  </si>
  <si>
    <t xml:space="preserve">(h) Gravel wearing course compacted to: </t>
  </si>
  <si>
    <t xml:space="preserve">    (ii) 95% of modified AASHTO density (specify compaction thickness layer)</t>
  </si>
  <si>
    <t>PS 34.06</t>
  </si>
  <si>
    <t>PS 34.07</t>
  </si>
  <si>
    <t>Shoulder Spot Repairs</t>
  </si>
  <si>
    <t>TOTAL SECTION 3400 CARRIED TO SUMMARY</t>
  </si>
  <si>
    <t>TREATMENT OF SURFACE DEFECTS, PATCHING, REPAIRING EDGE BREAKS AND CRACK SEALING</t>
  </si>
  <si>
    <t>PS 5050</t>
  </si>
  <si>
    <t>BUS BAYS</t>
  </si>
  <si>
    <t>6600: JOINTS, BEARINGS, PARAPETS AND DRAINAGE FOR STRUCTURES</t>
  </si>
  <si>
    <t>Drainage pipes and weep holes</t>
  </si>
  <si>
    <t>(a) Drainage pipes</t>
  </si>
  <si>
    <t>(b) Weep Holes</t>
  </si>
  <si>
    <t xml:space="preserve">(i)  PVC pipe 75mm </t>
  </si>
  <si>
    <t>TOTAL SECTION 6600 CARRIED FORWARD TO SUMMARY</t>
  </si>
  <si>
    <t>7100: TESTING AND QUALITY CONTROL</t>
  </si>
  <si>
    <t>Provisional Sum</t>
  </si>
  <si>
    <t>%</t>
  </si>
  <si>
    <t>TOTAL SECTION 7100 CARRIED FORWARD TO SUMMARY</t>
  </si>
  <si>
    <t>SUMMARY OF SECTIONS</t>
  </si>
  <si>
    <t>SECTIONS</t>
  </si>
  <si>
    <t>SECTION TOTAL</t>
  </si>
  <si>
    <t>CONTRACTOR'S ESTABLISHMENT ON SITE AND GENERAL OBLIGATIONS</t>
  </si>
  <si>
    <t>HOUSING, OFFICES AND LABORATORIES FOR THE ENGINEER'S  SITE PERSONNEL</t>
  </si>
  <si>
    <t>GABIONS</t>
  </si>
  <si>
    <t>MASS EARTHWORKS</t>
  </si>
  <si>
    <t xml:space="preserve">PAVEMENT LAYERS OF GRAVEL MATERIAL </t>
  </si>
  <si>
    <t>CRUSHED STONE BASE OR SUBBASE</t>
  </si>
  <si>
    <t>PRIME COAT</t>
  </si>
  <si>
    <t>ASPHALT BASE AND SURFACING</t>
  </si>
  <si>
    <t>ROAD SIGNS</t>
  </si>
  <si>
    <t>FOUNDATIONS FOR STRUCTURES</t>
  </si>
  <si>
    <t>FALSEWORK, FORMWORK AND CONCRETE FINISH</t>
  </si>
  <si>
    <t>STEEL REINFORCEMENT FOR STRUCTURES</t>
  </si>
  <si>
    <t>CONCRETE FOR STRUCTURES</t>
  </si>
  <si>
    <t>JOINTS, BEARINGS, PARAPETS AND DRAINAGE FOR STRUCTURES</t>
  </si>
  <si>
    <t>PS 6900</t>
  </si>
  <si>
    <t>REPAIR AND MAINTENANCE OF BRIDGES</t>
  </si>
  <si>
    <t>TESTING AND QUALITY CONTROL</t>
  </si>
  <si>
    <t>ADD 16.5% AS VAT</t>
  </si>
  <si>
    <t>PS 13.04</t>
  </si>
  <si>
    <t>PS 13.05</t>
  </si>
  <si>
    <t>(d) Gabions</t>
  </si>
  <si>
    <t>CONCRETE KERBING, CONCRETE CHANNELLING, OPEN CONCRETE CHUTES AND DOWNPIPES</t>
  </si>
  <si>
    <t>AND CONCRETE LININGS FOR OPEN DRAINS</t>
  </si>
  <si>
    <t>(c) Filter backing (Subclauses 2104 (a) (ii) and 2504 (b) consisting of :</t>
  </si>
  <si>
    <t>(i)  Crushed stone</t>
  </si>
  <si>
    <t>(ii) Filter sand obtained from borrow pits</t>
  </si>
  <si>
    <t>(d) Synthetic-fibre filter fabric (type, class and grade stated)</t>
  </si>
  <si>
    <t>(i) compacted to 90% modified AASHTO density</t>
  </si>
  <si>
    <t>(ii) Shoulder Trimming (Mechanical) per side</t>
  </si>
  <si>
    <t xml:space="preserve">(a) </t>
  </si>
  <si>
    <t xml:space="preserve">(b) </t>
  </si>
  <si>
    <t xml:space="preserve">Other special tests requested by the Engineer: </t>
  </si>
  <si>
    <t>Cost of test</t>
  </si>
  <si>
    <t>Handling cost and profit on provisional sum in (a) above, as a percentage</t>
  </si>
  <si>
    <t>CONCRETE KERBING, CONCRETE CHANNELLING, OPEN CONCRETE</t>
  </si>
  <si>
    <t>PITCHING, STONEWORK AND PROTECTION AGAINST EROSION; GABIONS</t>
  </si>
  <si>
    <t>A</t>
  </si>
  <si>
    <t>B</t>
  </si>
  <si>
    <t>ADD 15% AS CONTINGENCY</t>
  </si>
  <si>
    <t>C</t>
  </si>
  <si>
    <t>SUM OF WORKS PLUS CONTINGENCY</t>
  </si>
  <si>
    <t>D</t>
  </si>
  <si>
    <t>GRAND TOTAL BID PRICE  (To BidSubmission Form) (C + D)</t>
  </si>
  <si>
    <t>BILL OF QUANTITIES</t>
  </si>
  <si>
    <t xml:space="preserve">Contract Name :  </t>
  </si>
  <si>
    <t xml:space="preserve">Contract Number : </t>
  </si>
  <si>
    <t>Grading and associated drainage works in Dowa and Mchinji Districts</t>
  </si>
  <si>
    <t>RA/MAI/2025-26/CR/DA/MC/03</t>
  </si>
  <si>
    <t>Grading and associated drainage works in Salima,, Dedza and Ntcheu Districts</t>
  </si>
  <si>
    <t>RA/MAI/2025-26/CR/SA/DZ/NU/04</t>
  </si>
  <si>
    <t>Grading and associated drainage works in Lilongwe District</t>
  </si>
  <si>
    <t>RA/MAI/2025-26/CR/LL/05</t>
  </si>
  <si>
    <t>Grading and associated drainage works in Kasungu District</t>
  </si>
  <si>
    <t>RA/MAI/2025-26/CR/KU/01</t>
  </si>
  <si>
    <t>Grading and associated drainage works in Nkhota Kota and Ntchisi Districts</t>
  </si>
  <si>
    <t>RA/MAI/2025-26/CR/KK/NS/02</t>
  </si>
  <si>
    <t xml:space="preserve">CONTRACT NAME: </t>
  </si>
  <si>
    <t>Grading and Associated Drainage Works in Chitipa and Karonga Districts</t>
  </si>
  <si>
    <t xml:space="preserve">CONTRACT NUMBER : </t>
  </si>
  <si>
    <t>RA/MAI/2025-26/NR/CP/KA/01</t>
  </si>
  <si>
    <t>PS13.04</t>
  </si>
  <si>
    <t>PS13.05</t>
  </si>
  <si>
    <t>(c) TLB (Type specified)</t>
  </si>
  <si>
    <t>(f) Water bowser - self propelled (10000L)</t>
  </si>
  <si>
    <t>(c)Low bed truck</t>
  </si>
  <si>
    <t>PS 33.15</t>
  </si>
  <si>
    <t>Spot repair earth road</t>
  </si>
  <si>
    <t>ADD 10% AS CONTINGENCY</t>
  </si>
  <si>
    <t>SUB TOTAL</t>
  </si>
  <si>
    <t>TOTAL BID SUM</t>
  </si>
  <si>
    <t>Grading and Associated Drainage Works in Rumphi and Nkhata Bay Districts</t>
  </si>
  <si>
    <t>RA/MAI/2025-26/NR/RU/NB/02</t>
  </si>
  <si>
    <t>Grading and Associated Drainage Works in Mzimba District</t>
  </si>
  <si>
    <t>RA/MAI/2025-26/NR/MZ/03</t>
  </si>
  <si>
    <t>Contract Name:</t>
  </si>
  <si>
    <t>Grading and associated drainage works in Mangochi District</t>
  </si>
  <si>
    <t>Contract Number :</t>
  </si>
  <si>
    <t>RA/MAI/2025-26/SR/MH/01</t>
  </si>
  <si>
    <t>PS13.01</t>
  </si>
  <si>
    <t>PS13.02</t>
  </si>
  <si>
    <t>Authorised Compensations</t>
  </si>
  <si>
    <t>(a) Provisional sums for savaging bailey parts on different bridge positions</t>
  </si>
  <si>
    <t>Prov Sum</t>
  </si>
  <si>
    <t>(b) Handling cost and profit on PS 13.02 (a) above</t>
  </si>
  <si>
    <t>........%</t>
  </si>
  <si>
    <t>(State % and extend as an amount)</t>
  </si>
  <si>
    <t>PS 13.03</t>
  </si>
  <si>
    <t>Relocation of services</t>
  </si>
  <si>
    <t xml:space="preserve">(a) Provisional Sum for the protection and relocation of </t>
  </si>
  <si>
    <t xml:space="preserve">     services</t>
  </si>
  <si>
    <t>(b) Handling cost and profit on PS 13.03 (a) above</t>
  </si>
  <si>
    <t xml:space="preserve">(c) (i) Provisional Sum for Public Awareness Programmes </t>
  </si>
  <si>
    <t>(c) (ii) Handling costs and profit in respect of sub-item PS13.05(c)(i) …%</t>
  </si>
  <si>
    <t>Contractor's Health and Safety Obligations</t>
  </si>
  <si>
    <t>(f)  Road signs, W- Series, 1524 mm sides</t>
  </si>
  <si>
    <t xml:space="preserve">(g)  Road signs, G Series </t>
  </si>
  <si>
    <r>
      <t>m</t>
    </r>
    <r>
      <rPr>
        <vertAlign val="superscript"/>
        <sz val="10"/>
        <rFont val="Arial"/>
        <family val="2"/>
      </rPr>
      <t>2</t>
    </r>
  </si>
  <si>
    <t>(h)  Danger plates and delineators</t>
  </si>
  <si>
    <t xml:space="preserve">(i)  Movable barricades </t>
  </si>
  <si>
    <t>PS 15.13</t>
  </si>
  <si>
    <t>Provision of temporary structures for river crossings during bridge repair or construction</t>
  </si>
  <si>
    <t>No</t>
  </si>
  <si>
    <r>
      <t>m</t>
    </r>
    <r>
      <rPr>
        <vertAlign val="superscript"/>
        <sz val="10"/>
        <rFont val="Arial"/>
        <family val="2"/>
      </rPr>
      <t>3</t>
    </r>
  </si>
  <si>
    <t>(ii) 1.5 m up to 3.0m</t>
  </si>
  <si>
    <t>(b) Extra over sub item 21.01(a) for excavation in hard material</t>
  </si>
  <si>
    <t>Clearing and shaping existing open drains</t>
  </si>
  <si>
    <t>Excavation for subsoil drainage system</t>
  </si>
  <si>
    <t>(b) Extra over sub item 21.03(a) for excavation in hard material</t>
  </si>
  <si>
    <t>Natural permeable material in subsoil drainage systems (crushed stone)</t>
  </si>
  <si>
    <t>(b) Crushed stone obtained from commercial sources</t>
  </si>
  <si>
    <t>Pipes in subsoil drainage systems</t>
  </si>
  <si>
    <t>(b) uPVC pipes and fittings</t>
  </si>
  <si>
    <t>21.10</t>
  </si>
  <si>
    <t>Synthetic fibre fliter fabric (describe type)</t>
  </si>
  <si>
    <t xml:space="preserve">(b) Extra over sub item PS 21.20 (a) for excavation in the </t>
  </si>
  <si>
    <t xml:space="preserve">      following classes of material</t>
  </si>
  <si>
    <t xml:space="preserve">      (i) hand excavation of intermediate material</t>
  </si>
  <si>
    <t>PS 21.21</t>
  </si>
  <si>
    <t>Banks and dykes using manual labour</t>
  </si>
  <si>
    <r>
      <t xml:space="preserve">(i) = or &lt; 500 mm bottom width </t>
    </r>
    <r>
      <rPr>
        <b/>
        <sz val="10"/>
        <rFont val="Arial"/>
        <family val="2"/>
      </rPr>
      <t>(depth of drain to be specified)</t>
    </r>
  </si>
  <si>
    <r>
      <t xml:space="preserve">(ii) &gt; 500 mm bottom width </t>
    </r>
    <r>
      <rPr>
        <b/>
        <sz val="10"/>
        <rFont val="Arial"/>
        <family val="2"/>
      </rPr>
      <t>(depth of drain to be specified)</t>
    </r>
  </si>
  <si>
    <r>
      <t xml:space="preserve">(i) = or &lt; 1000 mm bottom width </t>
    </r>
    <r>
      <rPr>
        <b/>
        <sz val="10"/>
        <rFont val="Arial"/>
        <family val="2"/>
      </rPr>
      <t>(depth of drain to be specified)</t>
    </r>
  </si>
  <si>
    <r>
      <t xml:space="preserve">(ii) &gt; 1000 mm bottom width </t>
    </r>
    <r>
      <rPr>
        <b/>
        <sz val="10"/>
        <rFont val="Arial"/>
        <family val="2"/>
      </rPr>
      <t>(depth of drain to be specified)</t>
    </r>
  </si>
  <si>
    <t>(a) = or &lt; 1000 mm drain depth</t>
  </si>
  <si>
    <t>(b) &gt; 1000 mm drain depth</t>
  </si>
  <si>
    <t>(b) Extra over sub item 22.01 (a) for excavation in hard material</t>
  </si>
  <si>
    <t>(c) On Class C bedding ( gravel )</t>
  </si>
  <si>
    <t>(iii) Provide and install Portal frames of 2.5x2.5x0.25 (The rate should include transportation of portal frames to site, installation using proper crane</t>
  </si>
  <si>
    <t>Metal culverts</t>
  </si>
  <si>
    <t>(a) [Size, wall thickness and type indicated]</t>
  </si>
  <si>
    <t>(b) Cutting off bevelled and/or skewed ends (size and type indicated)</t>
  </si>
  <si>
    <t>(c) Anchor bolts</t>
  </si>
  <si>
    <t>Removing and relaying existing pipes</t>
  </si>
  <si>
    <t>(Size and type to be indicated)</t>
  </si>
  <si>
    <t>Removing and stacking existing prefabricated culverts (all sizes)</t>
  </si>
  <si>
    <t>Plaster</t>
  </si>
  <si>
    <t>Reinstating trenches crossing roads</t>
  </si>
  <si>
    <t>(a) Selected layers</t>
  </si>
  <si>
    <t>(b) Subbase</t>
  </si>
  <si>
    <t>(c)  Base (including prime coat)</t>
  </si>
  <si>
    <t>(d)  Bituminous surfacing (including tack coat)</t>
  </si>
  <si>
    <t xml:space="preserve">(b) Extra over sub item PS 22.29 (a) for excavation in the </t>
  </si>
  <si>
    <t xml:space="preserve">      intermediate material irrespective of depth</t>
  </si>
  <si>
    <t xml:space="preserve">(c)Extra over sub - item PS22.30 (a) and (b) for soil cement </t>
  </si>
  <si>
    <t xml:space="preserve">     backfilling (5% cement)</t>
  </si>
  <si>
    <t>(d) Concrete backfill (Class 15/19)</t>
  </si>
  <si>
    <t>(i)  = or &lt; 600 mm diameter</t>
  </si>
  <si>
    <t>(i)  = or &lt; 900 mm x 600 mm</t>
  </si>
  <si>
    <t>(c) Metal Culverts (Armco or similar)</t>
  </si>
  <si>
    <t xml:space="preserve"> m</t>
  </si>
  <si>
    <t>PS 22.32</t>
  </si>
  <si>
    <t>Removal of graffiti from structures</t>
  </si>
  <si>
    <t>Stone pitching</t>
  </si>
  <si>
    <t>(a)  Plain pitching</t>
  </si>
  <si>
    <t>(i)  Method 1</t>
  </si>
  <si>
    <t>(ii) Method 2</t>
  </si>
  <si>
    <t>(b) Grouted stone pitching</t>
  </si>
  <si>
    <t>(a) Plain packed stone walls</t>
  </si>
  <si>
    <t>Provision of herbicides and ant poison:</t>
  </si>
  <si>
    <t>(a) Provision of materials including application</t>
  </si>
  <si>
    <t>(b) Handling cost and profit on 25.06 (a) above</t>
  </si>
  <si>
    <t>PS 25.09</t>
  </si>
  <si>
    <t>Check dams</t>
  </si>
  <si>
    <t xml:space="preserve">(a) In solid rock (material requiring blasting) </t>
  </si>
  <si>
    <t xml:space="preserve">(b) In all other classes and types of material </t>
  </si>
  <si>
    <t>Gabions:</t>
  </si>
  <si>
    <t>(a)  Galvanised gabion boxes (2mx1mx1m)</t>
  </si>
  <si>
    <t>(b) PVC-coated gabion boxes (2mx1mx1m)</t>
  </si>
  <si>
    <t>(c) Galvanised gabion matresses  (2mx1mx0.3m)</t>
  </si>
  <si>
    <t>(d) PVC-coated gabion mattresses (2mx1mx0,3m)</t>
  </si>
  <si>
    <t>Filter fabric (AG50)</t>
  </si>
  <si>
    <t xml:space="preserve">(ii) compacted to 93% modified AASHTO density </t>
  </si>
  <si>
    <t>PS 33.14</t>
  </si>
  <si>
    <t>River training</t>
  </si>
  <si>
    <t>PS 33.17(a)</t>
  </si>
  <si>
    <t>Reshaping earth road without watering &amp; compaction (labour based)</t>
  </si>
  <si>
    <t>PS 33.17(b)</t>
  </si>
  <si>
    <t>Reshaping earth road with watering &amp; compaction  (labour based)</t>
  </si>
  <si>
    <t>PS 33.18</t>
  </si>
  <si>
    <t xml:space="preserve">Rehabilitating earth roads </t>
  </si>
  <si>
    <t>PS 33.19</t>
  </si>
  <si>
    <t>Localised gravelling of earth roads</t>
  </si>
  <si>
    <t xml:space="preserve">    (i) 93% of modified AASHTO density (150mm)</t>
  </si>
  <si>
    <t xml:space="preserve">    (ii) 95% of modified AASHTO density (150mm)</t>
  </si>
  <si>
    <t xml:space="preserve">    (ii) 95% of modified AASHTO density (300mm)</t>
  </si>
  <si>
    <t>PS 34.05</t>
  </si>
  <si>
    <t>Shoulder reconstruction</t>
  </si>
  <si>
    <t>(i) Shoulder Trimming (Manual)</t>
  </si>
  <si>
    <t>(ii) Shoulder Trimming (Mechanical)</t>
  </si>
  <si>
    <t>PS 34.08</t>
  </si>
  <si>
    <t>Access ramps to adjoining property</t>
  </si>
  <si>
    <t>PS 34.09</t>
  </si>
  <si>
    <t>Spot repair gravel roads</t>
  </si>
  <si>
    <t>PS 34.10</t>
  </si>
  <si>
    <t>Grading gravel roads</t>
  </si>
  <si>
    <t>PS 34.11</t>
  </si>
  <si>
    <t>Rehabilitating gravel roads</t>
  </si>
  <si>
    <t>PS 34.12</t>
  </si>
  <si>
    <t>Localised gravelling of gravel roads</t>
  </si>
  <si>
    <t>MATERIALS AND GENERAL REQUIREMENTS FOR SEALS</t>
  </si>
  <si>
    <t xml:space="preserve">SINGLE SEALS  </t>
  </si>
  <si>
    <t xml:space="preserve">DOUBLE SEALS </t>
  </si>
  <si>
    <t>SINGLE SEAL WITH SLURRY (CAPE SEAL)</t>
  </si>
  <si>
    <t xml:space="preserve">BUS BAYS; </t>
  </si>
  <si>
    <t xml:space="preserve"> MARKER AND KILOMETRE POSTS </t>
  </si>
  <si>
    <t>GUARDRAILS</t>
  </si>
  <si>
    <t>ROAD MARKINGS</t>
  </si>
  <si>
    <t xml:space="preserve">LANDSCAPING AND GRASSING  </t>
  </si>
  <si>
    <t>FINISHING THE ROAD AND ROAD RESERVE</t>
  </si>
  <si>
    <t>PAINTING</t>
  </si>
  <si>
    <t xml:space="preserve">               Sub-Total 1</t>
  </si>
  <si>
    <t xml:space="preserve">                  ADD 15% AS CONTINGENCY (A x15%)</t>
  </si>
  <si>
    <t xml:space="preserve">               Sub-Total 2  (A + B)</t>
  </si>
  <si>
    <t xml:space="preserve">         ADD 16.5% AS VAT        (C x 16.5%)</t>
  </si>
  <si>
    <r>
      <t>GRAND TOTAL BID PRICE  (</t>
    </r>
    <r>
      <rPr>
        <b/>
        <sz val="16"/>
        <rFont val="Arial"/>
        <family val="2"/>
      </rPr>
      <t>To BidSubmission Form</t>
    </r>
    <r>
      <rPr>
        <b/>
        <sz val="20"/>
        <rFont val="Arial"/>
        <family val="2"/>
      </rPr>
      <t>) (C + D)</t>
    </r>
  </si>
  <si>
    <t>Grading and associated drainage works in Balaka and Machinga Districts</t>
  </si>
  <si>
    <t>RA/MAI/2025-26/SR/BLK/MHG/02</t>
  </si>
  <si>
    <t>Grading and associated drainage works in Zomba, Phalombe, and Mulanje Districts</t>
  </si>
  <si>
    <t>RA/MAI/2025-26/SR/ZA/PE/MJ/03</t>
  </si>
  <si>
    <t>Grading and associated drainage works in Mwanza, Neno, Blantyre, and Chiradzulu Districts</t>
  </si>
  <si>
    <t>RA/MAI/2025-26/SR/MN/NN/BT/CZ/04</t>
  </si>
  <si>
    <t>Grading and associated drainage works in Chikwawa and Nsanje Districts</t>
  </si>
  <si>
    <t>RA/MAI/2025-26/SR/TO/CK/NE/05</t>
  </si>
  <si>
    <t>PS18.04</t>
  </si>
  <si>
    <t>Provisional Sum for Materials</t>
  </si>
  <si>
    <t>(a)</t>
  </si>
  <si>
    <t>(b)</t>
  </si>
  <si>
    <t>Contractor’s handling costs, profit and all other charges in respect of sub item PS18.04(a)</t>
  </si>
  <si>
    <t>(i)</t>
  </si>
  <si>
    <t>(ii)</t>
  </si>
  <si>
    <t>(iii)</t>
  </si>
  <si>
    <t>(iv)</t>
  </si>
  <si>
    <t>140-185 Hp Motor Grader</t>
  </si>
  <si>
    <t>1-1.5m3 Excavator</t>
  </si>
  <si>
    <t>14,000L Water Bowser</t>
  </si>
  <si>
    <t xml:space="preserve">Procurement and supply of materials </t>
  </si>
  <si>
    <t>(v)</t>
  </si>
  <si>
    <t>Wheel Loader</t>
  </si>
  <si>
    <t>15 Ton Vibrating Roller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</si>
</sst>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0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b/>
      <sz val="14"/>
      <color rgb="FF0070C0"/>
      <name val="Arial"/>
      <family val="2"/>
    </font>
    <font>
      <b/>
      <sz val="12"/>
      <color rgb="FF0070C0"/>
      <name val="Arial"/>
      <family val="2"/>
    </font>
    <font>
      <b/>
      <sz val="11"/>
      <color rgb="FF0070C0"/>
      <name val="Arial"/>
      <family val="2"/>
    </font>
    <font>
      <b/>
      <sz val="14"/>
      <color rgb="FFFF0000"/>
      <name val="Arial"/>
      <family val="2"/>
    </font>
    <font>
      <vertAlign val="superscript"/>
      <sz val="10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20"/>
      <name val="Arial"/>
      <family val="2"/>
    </font>
    <font>
      <b/>
      <sz val="12"/>
      <name val="Arial Narrow"/>
      <family val="2"/>
    </font>
    <font>
      <sz val="1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719">
    <xf numFmtId="0" fontId="0" fillId="0" borderId="0" xfId="0"/>
    <xf numFmtId="0" fontId="2" fillId="0" borderId="0" xfId="2" applyFont="1" applyAlignment="1">
      <alignment horizontal="left" vertical="center"/>
    </xf>
    <xf numFmtId="43" fontId="2" fillId="0" borderId="0" xfId="1" applyFont="1" applyBorder="1" applyAlignment="1">
      <alignment horizontal="left" vertical="center"/>
    </xf>
    <xf numFmtId="0" fontId="3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43" fontId="4" fillId="0" borderId="0" xfId="1" applyFont="1" applyBorder="1" applyAlignment="1">
      <alignment vertical="center"/>
    </xf>
    <xf numFmtId="43" fontId="2" fillId="0" borderId="1" xfId="3" applyFont="1" applyBorder="1" applyAlignment="1">
      <alignment vertical="center"/>
    </xf>
    <xf numFmtId="0" fontId="2" fillId="0" borderId="2" xfId="2" applyFont="1" applyBorder="1" applyAlignment="1">
      <alignment vertical="center"/>
    </xf>
    <xf numFmtId="0" fontId="2" fillId="0" borderId="3" xfId="2" applyFont="1" applyBorder="1" applyAlignment="1">
      <alignment vertical="center"/>
    </xf>
    <xf numFmtId="0" fontId="2" fillId="0" borderId="4" xfId="2" applyFont="1" applyBorder="1" applyAlignment="1">
      <alignment horizontal="center" vertical="center"/>
    </xf>
    <xf numFmtId="43" fontId="2" fillId="0" borderId="4" xfId="1" applyFont="1" applyBorder="1" applyAlignment="1">
      <alignment horizontal="center" vertical="center"/>
    </xf>
    <xf numFmtId="0" fontId="2" fillId="0" borderId="7" xfId="2" applyFont="1" applyBorder="1" applyAlignment="1">
      <alignment vertical="center"/>
    </xf>
    <xf numFmtId="0" fontId="2" fillId="0" borderId="1" xfId="2" applyFont="1" applyBorder="1" applyAlignment="1">
      <alignment vertical="center"/>
    </xf>
    <xf numFmtId="0" fontId="2" fillId="0" borderId="8" xfId="2" applyFont="1" applyBorder="1" applyAlignment="1">
      <alignment vertical="center"/>
    </xf>
    <xf numFmtId="43" fontId="2" fillId="0" borderId="8" xfId="1" applyFont="1" applyBorder="1" applyAlignment="1">
      <alignment vertical="center"/>
    </xf>
    <xf numFmtId="0" fontId="2" fillId="0" borderId="11" xfId="2" applyFont="1" applyBorder="1" applyAlignment="1">
      <alignment horizontal="center" vertical="center"/>
    </xf>
    <xf numFmtId="0" fontId="2" fillId="0" borderId="12" xfId="2" applyFont="1" applyBorder="1" applyAlignment="1">
      <alignment vertical="center"/>
    </xf>
    <xf numFmtId="0" fontId="4" fillId="0" borderId="15" xfId="2" applyFont="1" applyBorder="1" applyAlignment="1">
      <alignment horizontal="left" vertical="center"/>
    </xf>
    <xf numFmtId="0" fontId="4" fillId="0" borderId="17" xfId="2" applyFont="1" applyBorder="1" applyAlignment="1">
      <alignment vertical="center"/>
    </xf>
    <xf numFmtId="0" fontId="4" fillId="0" borderId="16" xfId="2" applyFont="1" applyBorder="1" applyAlignment="1">
      <alignment vertical="center"/>
    </xf>
    <xf numFmtId="43" fontId="4" fillId="0" borderId="18" xfId="1" applyFont="1" applyBorder="1" applyAlignment="1">
      <alignment vertical="center"/>
    </xf>
    <xf numFmtId="0" fontId="4" fillId="0" borderId="15" xfId="2" applyFont="1" applyBorder="1" applyAlignment="1">
      <alignment horizontal="center" vertical="center"/>
    </xf>
    <xf numFmtId="0" fontId="4" fillId="0" borderId="16" xfId="2" applyFont="1" applyBorder="1" applyAlignment="1">
      <alignment horizontal="center" vertical="center"/>
    </xf>
    <xf numFmtId="0" fontId="4" fillId="0" borderId="15" xfId="2" applyFont="1" applyBorder="1" applyAlignment="1">
      <alignment horizontal="right" vertical="center"/>
    </xf>
    <xf numFmtId="0" fontId="4" fillId="0" borderId="16" xfId="2" applyFont="1" applyBorder="1" applyAlignment="1">
      <alignment horizontal="left" vertical="center" wrapText="1"/>
    </xf>
    <xf numFmtId="0" fontId="4" fillId="0" borderId="17" xfId="2" applyFont="1" applyBorder="1" applyAlignment="1">
      <alignment horizontal="left" vertical="center" wrapText="1"/>
    </xf>
    <xf numFmtId="0" fontId="4" fillId="0" borderId="20" xfId="2" applyFont="1" applyBorder="1" applyAlignment="1">
      <alignment horizontal="left" vertical="center" wrapText="1"/>
    </xf>
    <xf numFmtId="0" fontId="2" fillId="0" borderId="15" xfId="2" applyFont="1" applyBorder="1" applyAlignment="1">
      <alignment horizontal="center" vertical="center"/>
    </xf>
    <xf numFmtId="0" fontId="2" fillId="0" borderId="17" xfId="2" applyFont="1" applyBorder="1" applyAlignment="1">
      <alignment vertical="center"/>
    </xf>
    <xf numFmtId="0" fontId="2" fillId="0" borderId="15" xfId="2" applyFont="1" applyBorder="1" applyAlignment="1">
      <alignment vertical="center"/>
    </xf>
    <xf numFmtId="0" fontId="4" fillId="0" borderId="15" xfId="2" applyFont="1" applyBorder="1" applyAlignment="1">
      <alignment vertical="center"/>
    </xf>
    <xf numFmtId="0" fontId="4" fillId="0" borderId="11" xfId="2" applyFont="1" applyBorder="1" applyAlignment="1">
      <alignment vertical="center"/>
    </xf>
    <xf numFmtId="0" fontId="2" fillId="0" borderId="21" xfId="2" applyFont="1" applyBorder="1" applyAlignment="1">
      <alignment vertical="center"/>
    </xf>
    <xf numFmtId="0" fontId="4" fillId="0" borderId="22" xfId="2" applyFont="1" applyBorder="1" applyAlignment="1">
      <alignment vertical="center"/>
    </xf>
    <xf numFmtId="43" fontId="4" fillId="0" borderId="22" xfId="1" applyFont="1" applyBorder="1" applyAlignment="1">
      <alignment vertical="center"/>
    </xf>
    <xf numFmtId="0" fontId="4" fillId="0" borderId="3" xfId="2" applyFont="1" applyBorder="1" applyAlignment="1">
      <alignment vertical="center"/>
    </xf>
    <xf numFmtId="43" fontId="4" fillId="0" borderId="3" xfId="1" applyFont="1" applyBorder="1" applyAlignment="1">
      <alignment vertical="center"/>
    </xf>
    <xf numFmtId="0" fontId="4" fillId="0" borderId="1" xfId="2" applyFont="1" applyBorder="1" applyAlignment="1">
      <alignment vertical="center"/>
    </xf>
    <xf numFmtId="43" fontId="4" fillId="0" borderId="1" xfId="1" applyFont="1" applyBorder="1" applyAlignment="1">
      <alignment vertical="center"/>
    </xf>
    <xf numFmtId="0" fontId="2" fillId="0" borderId="11" xfId="2" applyFont="1" applyBorder="1" applyAlignment="1">
      <alignment horizontal="left" vertical="center"/>
    </xf>
    <xf numFmtId="0" fontId="4" fillId="0" borderId="24" xfId="2" applyFont="1" applyBorder="1" applyAlignment="1">
      <alignment vertical="center"/>
    </xf>
    <xf numFmtId="0" fontId="4" fillId="0" borderId="13" xfId="2" applyFont="1" applyBorder="1" applyAlignment="1">
      <alignment horizontal="center" vertical="center"/>
    </xf>
    <xf numFmtId="43" fontId="4" fillId="0" borderId="13" xfId="1" applyFont="1" applyBorder="1" applyAlignment="1">
      <alignment horizontal="center" vertical="center"/>
    </xf>
    <xf numFmtId="49" fontId="2" fillId="0" borderId="11" xfId="2" applyNumberFormat="1" applyFont="1" applyBorder="1" applyAlignment="1">
      <alignment horizontal="center" vertical="center"/>
    </xf>
    <xf numFmtId="43" fontId="4" fillId="0" borderId="13" xfId="1" applyFont="1" applyBorder="1" applyAlignment="1">
      <alignment vertical="center"/>
    </xf>
    <xf numFmtId="0" fontId="4" fillId="0" borderId="1" xfId="2" applyFont="1" applyBorder="1" applyAlignment="1">
      <alignment horizontal="left" vertical="center"/>
    </xf>
    <xf numFmtId="0" fontId="4" fillId="0" borderId="18" xfId="2" applyFont="1" applyBorder="1" applyAlignment="1">
      <alignment horizontal="center" vertical="center"/>
    </xf>
    <xf numFmtId="43" fontId="4" fillId="0" borderId="13" xfId="1" applyFont="1" applyFill="1" applyBorder="1" applyAlignment="1">
      <alignment horizontal="center" vertical="center"/>
    </xf>
    <xf numFmtId="0" fontId="4" fillId="0" borderId="25" xfId="2" applyFont="1" applyBorder="1" applyAlignment="1">
      <alignment vertical="center"/>
    </xf>
    <xf numFmtId="0" fontId="4" fillId="0" borderId="22" xfId="2" applyFont="1" applyBorder="1" applyAlignment="1">
      <alignment horizontal="center" vertical="center"/>
    </xf>
    <xf numFmtId="0" fontId="4" fillId="0" borderId="3" xfId="2" applyFont="1" applyBorder="1" applyAlignment="1">
      <alignment horizontal="center" vertical="center"/>
    </xf>
    <xf numFmtId="0" fontId="2" fillId="0" borderId="24" xfId="2" applyFont="1" applyBorder="1" applyAlignment="1">
      <alignment horizontal="left" vertical="center"/>
    </xf>
    <xf numFmtId="0" fontId="2" fillId="0" borderId="29" xfId="2" applyFont="1" applyBorder="1" applyAlignment="1">
      <alignment horizontal="center" vertical="center"/>
    </xf>
    <xf numFmtId="0" fontId="2" fillId="0" borderId="16" xfId="2" applyFont="1" applyBorder="1" applyAlignment="1">
      <alignment vertical="center"/>
    </xf>
    <xf numFmtId="0" fontId="2" fillId="0" borderId="20" xfId="2" applyFont="1" applyBorder="1" applyAlignment="1">
      <alignment vertical="center"/>
    </xf>
    <xf numFmtId="0" fontId="4" fillId="0" borderId="29" xfId="2" applyFont="1" applyBorder="1" applyAlignment="1">
      <alignment vertical="center"/>
    </xf>
    <xf numFmtId="0" fontId="4" fillId="0" borderId="20" xfId="2" applyFont="1" applyBorder="1" applyAlignment="1">
      <alignment vertical="center"/>
    </xf>
    <xf numFmtId="0" fontId="4" fillId="0" borderId="1" xfId="2" applyFont="1" applyBorder="1" applyAlignment="1">
      <alignment horizontal="right" vertical="center"/>
    </xf>
    <xf numFmtId="43" fontId="4" fillId="0" borderId="1" xfId="1" applyFont="1" applyBorder="1" applyAlignment="1">
      <alignment horizontal="center" vertical="center"/>
    </xf>
    <xf numFmtId="43" fontId="4" fillId="0" borderId="18" xfId="1" applyFont="1" applyBorder="1" applyAlignment="1">
      <alignment horizontal="center" vertical="center"/>
    </xf>
    <xf numFmtId="0" fontId="4" fillId="0" borderId="29" xfId="2" applyFont="1" applyBorder="1" applyAlignment="1">
      <alignment horizontal="center" vertical="center"/>
    </xf>
    <xf numFmtId="0" fontId="4" fillId="0" borderId="16" xfId="2" applyFont="1" applyBorder="1" applyAlignment="1">
      <alignment horizontal="right" vertical="center"/>
    </xf>
    <xf numFmtId="0" fontId="4" fillId="0" borderId="27" xfId="2" applyFont="1" applyBorder="1" applyAlignment="1">
      <alignment horizontal="left" vertical="center"/>
    </xf>
    <xf numFmtId="0" fontId="2" fillId="0" borderId="30" xfId="2" applyFont="1" applyBorder="1" applyAlignment="1">
      <alignment vertical="center"/>
    </xf>
    <xf numFmtId="0" fontId="4" fillId="0" borderId="32" xfId="2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5" xfId="2" applyFont="1" applyBorder="1" applyAlignment="1">
      <alignment horizontal="center" vertical="center"/>
    </xf>
    <xf numFmtId="0" fontId="2" fillId="0" borderId="32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2" fillId="0" borderId="8" xfId="2" applyFont="1" applyBorder="1" applyAlignment="1">
      <alignment horizontal="center" vertical="center"/>
    </xf>
    <xf numFmtId="0" fontId="4" fillId="0" borderId="12" xfId="2" applyFont="1" applyBorder="1" applyAlignment="1">
      <alignment vertical="center"/>
    </xf>
    <xf numFmtId="43" fontId="4" fillId="0" borderId="12" xfId="1" applyFont="1" applyFill="1" applyBorder="1" applyAlignment="1">
      <alignment horizontal="center" vertical="center"/>
    </xf>
    <xf numFmtId="43" fontId="4" fillId="0" borderId="16" xfId="1" applyFont="1" applyFill="1" applyBorder="1" applyAlignment="1">
      <alignment horizontal="center" vertical="center"/>
    </xf>
    <xf numFmtId="0" fontId="4" fillId="2" borderId="16" xfId="2" applyFont="1" applyFill="1" applyBorder="1" applyAlignment="1">
      <alignment vertical="center"/>
    </xf>
    <xf numFmtId="0" fontId="4" fillId="2" borderId="17" xfId="2" applyFont="1" applyFill="1" applyBorder="1" applyAlignment="1">
      <alignment vertical="center"/>
    </xf>
    <xf numFmtId="0" fontId="2" fillId="0" borderId="37" xfId="2" applyFont="1" applyBorder="1" applyAlignment="1">
      <alignment vertical="center"/>
    </xf>
    <xf numFmtId="0" fontId="4" fillId="0" borderId="38" xfId="2" applyFont="1" applyBorder="1" applyAlignment="1">
      <alignment vertical="center"/>
    </xf>
    <xf numFmtId="43" fontId="4" fillId="0" borderId="38" xfId="1" applyFont="1" applyBorder="1" applyAlignment="1">
      <alignment vertical="center"/>
    </xf>
    <xf numFmtId="43" fontId="4" fillId="0" borderId="16" xfId="1" applyFont="1" applyFill="1" applyBorder="1" applyAlignment="1">
      <alignment horizontal="left" vertical="center"/>
    </xf>
    <xf numFmtId="43" fontId="4" fillId="0" borderId="0" xfId="1" applyFont="1" applyBorder="1" applyAlignment="1">
      <alignment horizontal="center" vertical="center"/>
    </xf>
    <xf numFmtId="0" fontId="4" fillId="0" borderId="29" xfId="2" applyFont="1" applyBorder="1" applyAlignment="1">
      <alignment horizontal="right" vertical="center"/>
    </xf>
    <xf numFmtId="0" fontId="4" fillId="0" borderId="29" xfId="2" applyFont="1" applyBorder="1" applyAlignment="1">
      <alignment horizontal="left" vertical="center"/>
    </xf>
    <xf numFmtId="0" fontId="4" fillId="0" borderId="5" xfId="2" applyFont="1" applyBorder="1" applyAlignment="1">
      <alignment vertical="center"/>
    </xf>
    <xf numFmtId="43" fontId="2" fillId="0" borderId="12" xfId="1" applyFont="1" applyBorder="1" applyAlignment="1">
      <alignment vertical="center"/>
    </xf>
    <xf numFmtId="0" fontId="2" fillId="0" borderId="29" xfId="2" applyFont="1" applyBorder="1" applyAlignment="1">
      <alignment horizontal="left" vertical="center"/>
    </xf>
    <xf numFmtId="43" fontId="4" fillId="0" borderId="16" xfId="1" applyFont="1" applyBorder="1" applyAlignment="1">
      <alignment vertical="center"/>
    </xf>
    <xf numFmtId="0" fontId="2" fillId="0" borderId="29" xfId="2" applyFont="1" applyBorder="1" applyAlignment="1">
      <alignment horizontal="right" vertical="center"/>
    </xf>
    <xf numFmtId="2" fontId="4" fillId="0" borderId="29" xfId="2" applyNumberFormat="1" applyFont="1" applyBorder="1" applyAlignment="1">
      <alignment horizontal="left" vertical="center"/>
    </xf>
    <xf numFmtId="0" fontId="2" fillId="0" borderId="22" xfId="2" applyFont="1" applyBorder="1" applyAlignment="1">
      <alignment vertical="center"/>
    </xf>
    <xf numFmtId="0" fontId="2" fillId="0" borderId="25" xfId="2" applyFont="1" applyBorder="1" applyAlignment="1">
      <alignment vertical="center"/>
    </xf>
    <xf numFmtId="0" fontId="2" fillId="0" borderId="22" xfId="2" applyFont="1" applyBorder="1" applyAlignment="1">
      <alignment horizontal="center" vertical="center"/>
    </xf>
    <xf numFmtId="43" fontId="2" fillId="0" borderId="22" xfId="1" applyFont="1" applyBorder="1" applyAlignment="1">
      <alignment vertical="center"/>
    </xf>
    <xf numFmtId="43" fontId="2" fillId="0" borderId="3" xfId="1" applyFont="1" applyBorder="1" applyAlignment="1">
      <alignment vertical="center"/>
    </xf>
    <xf numFmtId="43" fontId="2" fillId="0" borderId="1" xfId="1" applyFont="1" applyBorder="1" applyAlignment="1">
      <alignment vertical="center"/>
    </xf>
    <xf numFmtId="0" fontId="2" fillId="0" borderId="0" xfId="2" applyFont="1" applyAlignment="1">
      <alignment horizontal="center" vertical="center"/>
    </xf>
    <xf numFmtId="43" fontId="2" fillId="0" borderId="0" xfId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43" fontId="4" fillId="0" borderId="0" xfId="1" applyFont="1" applyFill="1" applyBorder="1" applyAlignment="1">
      <alignment horizontal="center" vertical="center"/>
    </xf>
    <xf numFmtId="0" fontId="4" fillId="0" borderId="16" xfId="2" applyFont="1" applyBorder="1" applyAlignment="1">
      <alignment horizontal="left" vertical="center"/>
    </xf>
    <xf numFmtId="0" fontId="4" fillId="0" borderId="17" xfId="2" applyFont="1" applyBorder="1" applyAlignment="1">
      <alignment horizontal="left" vertical="center"/>
    </xf>
    <xf numFmtId="43" fontId="4" fillId="0" borderId="16" xfId="1" applyFont="1" applyBorder="1" applyAlignment="1">
      <alignment horizontal="center" vertical="center"/>
    </xf>
    <xf numFmtId="0" fontId="4" fillId="0" borderId="18" xfId="2" applyFont="1" applyBorder="1" applyAlignment="1">
      <alignment vertical="center"/>
    </xf>
    <xf numFmtId="0" fontId="4" fillId="0" borderId="43" xfId="2" applyFont="1" applyBorder="1" applyAlignment="1">
      <alignment vertical="center"/>
    </xf>
    <xf numFmtId="0" fontId="4" fillId="0" borderId="44" xfId="2" applyFont="1" applyBorder="1" applyAlignment="1">
      <alignment vertical="center"/>
    </xf>
    <xf numFmtId="43" fontId="4" fillId="0" borderId="45" xfId="1" applyFont="1" applyFill="1" applyBorder="1" applyAlignment="1">
      <alignment horizontal="center" vertical="center"/>
    </xf>
    <xf numFmtId="43" fontId="4" fillId="0" borderId="0" xfId="1" applyFont="1" applyAlignment="1">
      <alignment vertical="center"/>
    </xf>
    <xf numFmtId="43" fontId="4" fillId="0" borderId="16" xfId="1" applyFont="1" applyBorder="1" applyAlignment="1">
      <alignment horizontal="right" vertical="center"/>
    </xf>
    <xf numFmtId="0" fontId="2" fillId="0" borderId="15" xfId="2" applyFont="1" applyBorder="1" applyAlignment="1">
      <alignment horizontal="right" vertical="center"/>
    </xf>
    <xf numFmtId="0" fontId="2" fillId="0" borderId="16" xfId="2" applyFont="1" applyBorder="1" applyAlignment="1">
      <alignment horizontal="left" vertical="center"/>
    </xf>
    <xf numFmtId="0" fontId="4" fillId="0" borderId="12" xfId="2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1" xfId="2" applyFont="1" applyBorder="1" applyAlignment="1">
      <alignment horizontal="center" vertical="center"/>
    </xf>
    <xf numFmtId="43" fontId="4" fillId="0" borderId="18" xfId="1" applyFont="1" applyBorder="1" applyAlignment="1">
      <alignment horizontal="right" vertical="center"/>
    </xf>
    <xf numFmtId="0" fontId="2" fillId="0" borderId="21" xfId="2" applyFont="1" applyBorder="1" applyAlignment="1">
      <alignment horizontal="left" vertical="center"/>
    </xf>
    <xf numFmtId="0" fontId="2" fillId="0" borderId="26" xfId="2" applyFont="1" applyBorder="1" applyAlignment="1">
      <alignment horizontal="left" vertical="center"/>
    </xf>
    <xf numFmtId="43" fontId="2" fillId="0" borderId="22" xfId="1" applyFont="1" applyBorder="1" applyAlignment="1">
      <alignment horizontal="center" vertical="center"/>
    </xf>
    <xf numFmtId="0" fontId="2" fillId="0" borderId="48" xfId="2" applyFont="1" applyBorder="1" applyAlignment="1">
      <alignment horizontal="left" vertical="center"/>
    </xf>
    <xf numFmtId="0" fontId="4" fillId="0" borderId="49" xfId="2" applyFont="1" applyBorder="1" applyAlignment="1">
      <alignment horizontal="left" vertical="center"/>
    </xf>
    <xf numFmtId="0" fontId="2" fillId="0" borderId="49" xfId="2" applyFont="1" applyBorder="1" applyAlignment="1">
      <alignment horizontal="left" vertical="center"/>
    </xf>
    <xf numFmtId="0" fontId="2" fillId="0" borderId="49" xfId="2" applyFont="1" applyBorder="1" applyAlignment="1">
      <alignment vertical="center"/>
    </xf>
    <xf numFmtId="43" fontId="4" fillId="0" borderId="49" xfId="1" applyFont="1" applyBorder="1" applyAlignment="1">
      <alignment horizontal="center" vertical="center"/>
    </xf>
    <xf numFmtId="0" fontId="4" fillId="0" borderId="49" xfId="2" applyFont="1" applyBorder="1" applyAlignment="1">
      <alignment vertical="center"/>
    </xf>
    <xf numFmtId="0" fontId="4" fillId="0" borderId="51" xfId="2" applyFont="1" applyBorder="1" applyAlignment="1">
      <alignment vertical="center"/>
    </xf>
    <xf numFmtId="0" fontId="4" fillId="0" borderId="49" xfId="2" applyFont="1" applyBorder="1" applyAlignment="1">
      <alignment horizontal="center" vertical="center"/>
    </xf>
    <xf numFmtId="0" fontId="4" fillId="2" borderId="53" xfId="2" applyFont="1" applyFill="1" applyBorder="1" applyAlignment="1">
      <alignment horizontal="left" vertical="center"/>
    </xf>
    <xf numFmtId="0" fontId="2" fillId="0" borderId="52" xfId="2" applyFont="1" applyBorder="1" applyAlignment="1">
      <alignment horizontal="left" vertical="center"/>
    </xf>
    <xf numFmtId="0" fontId="4" fillId="0" borderId="51" xfId="2" applyFont="1" applyBorder="1" applyAlignment="1">
      <alignment horizontal="center" vertical="center"/>
    </xf>
    <xf numFmtId="43" fontId="4" fillId="0" borderId="51" xfId="1" applyFont="1" applyBorder="1" applyAlignment="1">
      <alignment horizontal="center" vertical="center"/>
    </xf>
    <xf numFmtId="0" fontId="2" fillId="0" borderId="48" xfId="2" applyFont="1" applyBorder="1" applyAlignment="1">
      <alignment vertical="center"/>
    </xf>
    <xf numFmtId="0" fontId="4" fillId="2" borderId="47" xfId="2" applyFont="1" applyFill="1" applyBorder="1" applyAlignment="1">
      <alignment horizontal="left" vertical="center"/>
    </xf>
    <xf numFmtId="0" fontId="4" fillId="0" borderId="47" xfId="2" applyFont="1" applyBorder="1" applyAlignment="1">
      <alignment horizontal="left" vertical="center"/>
    </xf>
    <xf numFmtId="0" fontId="4" fillId="0" borderId="48" xfId="2" applyFont="1" applyBorder="1" applyAlignment="1">
      <alignment horizontal="left" vertical="center"/>
    </xf>
    <xf numFmtId="0" fontId="4" fillId="2" borderId="48" xfId="2" applyFont="1" applyFill="1" applyBorder="1" applyAlignment="1">
      <alignment horizontal="left" vertical="center"/>
    </xf>
    <xf numFmtId="0" fontId="4" fillId="2" borderId="59" xfId="2" applyFont="1" applyFill="1" applyBorder="1" applyAlignment="1">
      <alignment vertical="center"/>
    </xf>
    <xf numFmtId="0" fontId="4" fillId="2" borderId="49" xfId="2" applyFont="1" applyFill="1" applyBorder="1" applyAlignment="1">
      <alignment vertical="center"/>
    </xf>
    <xf numFmtId="43" fontId="1" fillId="0" borderId="71" xfId="1" applyFont="1" applyFill="1" applyBorder="1" applyAlignment="1">
      <alignment horizontal="left" vertical="center"/>
    </xf>
    <xf numFmtId="43" fontId="2" fillId="0" borderId="72" xfId="1" applyFont="1" applyFill="1" applyBorder="1" applyAlignment="1">
      <alignment vertical="center"/>
    </xf>
    <xf numFmtId="43" fontId="2" fillId="0" borderId="72" xfId="1" applyFont="1" applyFill="1" applyBorder="1" applyAlignment="1">
      <alignment vertical="center" wrapText="1"/>
    </xf>
    <xf numFmtId="43" fontId="2" fillId="0" borderId="72" xfId="1" applyFont="1" applyFill="1" applyBorder="1" applyAlignment="1">
      <alignment horizontal="center" vertical="center"/>
    </xf>
    <xf numFmtId="43" fontId="4" fillId="0" borderId="73" xfId="1" applyFont="1" applyFill="1" applyBorder="1" applyAlignment="1">
      <alignment vertical="center"/>
    </xf>
    <xf numFmtId="43" fontId="1" fillId="0" borderId="52" xfId="1" applyFont="1" applyFill="1" applyBorder="1" applyAlignment="1">
      <alignment vertical="center"/>
    </xf>
    <xf numFmtId="0" fontId="2" fillId="0" borderId="49" xfId="2" applyFont="1" applyBorder="1" applyAlignment="1">
      <alignment horizontal="left" vertical="center" wrapText="1"/>
    </xf>
    <xf numFmtId="0" fontId="2" fillId="0" borderId="49" xfId="2" applyFont="1" applyBorder="1" applyAlignment="1">
      <alignment horizontal="center" vertical="center"/>
    </xf>
    <xf numFmtId="43" fontId="2" fillId="0" borderId="49" xfId="1" applyFont="1" applyBorder="1" applyAlignment="1">
      <alignment horizontal="left" vertical="center"/>
    </xf>
    <xf numFmtId="43" fontId="4" fillId="0" borderId="58" xfId="1" applyFont="1" applyFill="1" applyBorder="1" applyAlignment="1">
      <alignment vertical="center"/>
    </xf>
    <xf numFmtId="43" fontId="2" fillId="0" borderId="0" xfId="1" applyFont="1" applyFill="1" applyBorder="1" applyAlignment="1">
      <alignment vertical="center"/>
    </xf>
    <xf numFmtId="43" fontId="2" fillId="0" borderId="49" xfId="1" applyFont="1" applyFill="1" applyBorder="1" applyAlignment="1">
      <alignment vertical="center" wrapText="1"/>
    </xf>
    <xf numFmtId="43" fontId="2" fillId="0" borderId="49" xfId="1" applyFont="1" applyFill="1" applyBorder="1" applyAlignment="1">
      <alignment horizontal="center" vertical="center"/>
    </xf>
    <xf numFmtId="43" fontId="2" fillId="0" borderId="49" xfId="1" applyFont="1" applyFill="1" applyBorder="1" applyAlignment="1">
      <alignment vertical="center"/>
    </xf>
    <xf numFmtId="0" fontId="6" fillId="0" borderId="75" xfId="2" applyFont="1" applyBorder="1" applyAlignment="1">
      <alignment vertical="center"/>
    </xf>
    <xf numFmtId="43" fontId="4" fillId="0" borderId="76" xfId="1" applyFont="1" applyFill="1" applyBorder="1" applyAlignment="1">
      <alignment vertical="center"/>
    </xf>
    <xf numFmtId="0" fontId="2" fillId="0" borderId="77" xfId="2" applyFont="1" applyBorder="1" applyAlignment="1">
      <alignment horizontal="left" vertical="center"/>
    </xf>
    <xf numFmtId="0" fontId="2" fillId="0" borderId="78" xfId="2" applyFont="1" applyBorder="1" applyAlignment="1">
      <alignment horizontal="left" vertical="center" wrapText="1"/>
    </xf>
    <xf numFmtId="0" fontId="2" fillId="0" borderId="78" xfId="2" applyFont="1" applyBorder="1" applyAlignment="1">
      <alignment horizontal="center" vertical="center"/>
    </xf>
    <xf numFmtId="43" fontId="2" fillId="0" borderId="78" xfId="1" applyFont="1" applyBorder="1" applyAlignment="1">
      <alignment horizontal="left" vertical="center"/>
    </xf>
    <xf numFmtId="43" fontId="2" fillId="0" borderId="79" xfId="1" applyFont="1" applyFill="1" applyBorder="1" applyAlignment="1">
      <alignment vertical="center"/>
    </xf>
    <xf numFmtId="0" fontId="7" fillId="0" borderId="80" xfId="2" applyFont="1" applyBorder="1" applyAlignment="1">
      <alignment vertical="center"/>
    </xf>
    <xf numFmtId="43" fontId="7" fillId="0" borderId="78" xfId="1" applyFont="1" applyFill="1" applyBorder="1" applyAlignment="1">
      <alignment vertical="center"/>
    </xf>
    <xf numFmtId="0" fontId="8" fillId="0" borderId="78" xfId="2" applyFont="1" applyBorder="1" applyAlignment="1">
      <alignment vertical="center"/>
    </xf>
    <xf numFmtId="0" fontId="8" fillId="0" borderId="78" xfId="2" applyFont="1" applyBorder="1" applyAlignment="1">
      <alignment vertical="center" wrapText="1"/>
    </xf>
    <xf numFmtId="0" fontId="8" fillId="0" borderId="78" xfId="2" applyFont="1" applyBorder="1" applyAlignment="1">
      <alignment horizontal="center" vertical="center"/>
    </xf>
    <xf numFmtId="43" fontId="7" fillId="0" borderId="78" xfId="1" applyFont="1" applyBorder="1" applyAlignment="1">
      <alignment horizontal="right" vertical="center"/>
    </xf>
    <xf numFmtId="43" fontId="8" fillId="0" borderId="79" xfId="1" applyFont="1" applyFill="1" applyBorder="1" applyAlignment="1">
      <alignment vertical="center"/>
    </xf>
    <xf numFmtId="43" fontId="4" fillId="0" borderId="0" xfId="1" applyFont="1" applyFill="1" applyBorder="1" applyAlignment="1">
      <alignment vertical="center"/>
    </xf>
    <xf numFmtId="0" fontId="1" fillId="0" borderId="0" xfId="2" applyAlignment="1">
      <alignment vertical="center"/>
    </xf>
    <xf numFmtId="43" fontId="2" fillId="0" borderId="5" xfId="1" applyFont="1" applyBorder="1" applyAlignment="1">
      <alignment horizontal="center" vertical="center"/>
    </xf>
    <xf numFmtId="43" fontId="2" fillId="0" borderId="6" xfId="1" applyFont="1" applyBorder="1" applyAlignment="1">
      <alignment horizontal="center" vertical="center"/>
    </xf>
    <xf numFmtId="43" fontId="2" fillId="0" borderId="9" xfId="1" applyFont="1" applyBorder="1" applyAlignment="1">
      <alignment horizontal="center" vertical="center"/>
    </xf>
    <xf numFmtId="43" fontId="2" fillId="0" borderId="10" xfId="1" applyFont="1" applyBorder="1" applyAlignment="1">
      <alignment horizontal="center" vertical="center"/>
    </xf>
    <xf numFmtId="43" fontId="4" fillId="0" borderId="14" xfId="1" applyFont="1" applyBorder="1" applyAlignment="1">
      <alignment vertical="center"/>
    </xf>
    <xf numFmtId="43" fontId="4" fillId="0" borderId="22" xfId="1" applyFont="1" applyBorder="1" applyAlignment="1">
      <alignment horizontal="center" vertical="center"/>
    </xf>
    <xf numFmtId="43" fontId="2" fillId="0" borderId="23" xfId="1" applyFont="1" applyBorder="1" applyAlignment="1">
      <alignment vertical="center"/>
    </xf>
    <xf numFmtId="43" fontId="4" fillId="0" borderId="3" xfId="1" applyFont="1" applyBorder="1" applyAlignment="1">
      <alignment horizontal="center" vertical="center"/>
    </xf>
    <xf numFmtId="43" fontId="4" fillId="0" borderId="26" xfId="1" applyFont="1" applyBorder="1" applyAlignment="1">
      <alignment horizontal="center" vertical="center"/>
    </xf>
    <xf numFmtId="43" fontId="2" fillId="0" borderId="61" xfId="1" applyFont="1" applyBorder="1" applyAlignment="1">
      <alignment horizontal="right" vertical="center"/>
    </xf>
    <xf numFmtId="43" fontId="2" fillId="0" borderId="3" xfId="1" applyFont="1" applyBorder="1" applyAlignment="1">
      <alignment horizontal="right" vertical="center"/>
    </xf>
    <xf numFmtId="43" fontId="4" fillId="0" borderId="28" xfId="1" applyFont="1" applyBorder="1" applyAlignment="1">
      <alignment horizontal="right" vertical="center"/>
    </xf>
    <xf numFmtId="43" fontId="2" fillId="0" borderId="0" xfId="1" applyFont="1" applyBorder="1" applyAlignment="1">
      <alignment horizontal="right" vertical="center"/>
    </xf>
    <xf numFmtId="43" fontId="2" fillId="0" borderId="31" xfId="1" applyFont="1" applyBorder="1" applyAlignment="1">
      <alignment horizontal="right" vertical="center"/>
    </xf>
    <xf numFmtId="43" fontId="2" fillId="0" borderId="33" xfId="1" applyFont="1" applyBorder="1" applyAlignment="1">
      <alignment horizontal="right" vertical="center"/>
    </xf>
    <xf numFmtId="43" fontId="2" fillId="0" borderId="34" xfId="1" applyFont="1" applyBorder="1" applyAlignment="1">
      <alignment horizontal="center" vertical="center"/>
    </xf>
    <xf numFmtId="43" fontId="2" fillId="0" borderId="31" xfId="1" applyFont="1" applyBorder="1" applyAlignment="1">
      <alignment horizontal="center" vertical="center"/>
    </xf>
    <xf numFmtId="43" fontId="2" fillId="0" borderId="35" xfId="1" applyFont="1" applyBorder="1" applyAlignment="1">
      <alignment horizontal="center" vertical="center"/>
    </xf>
    <xf numFmtId="43" fontId="2" fillId="0" borderId="33" xfId="1" applyFont="1" applyBorder="1" applyAlignment="1">
      <alignment horizontal="center" vertical="center"/>
    </xf>
    <xf numFmtId="43" fontId="4" fillId="0" borderId="38" xfId="1" applyFont="1" applyBorder="1" applyAlignment="1">
      <alignment horizontal="center" vertical="center"/>
    </xf>
    <xf numFmtId="43" fontId="2" fillId="0" borderId="62" xfId="1" applyFont="1" applyBorder="1" applyAlignment="1">
      <alignment vertical="center"/>
    </xf>
    <xf numFmtId="43" fontId="2" fillId="0" borderId="0" xfId="1" applyFont="1" applyBorder="1" applyAlignment="1">
      <alignment horizontal="center" vertical="center"/>
    </xf>
    <xf numFmtId="4" fontId="4" fillId="0" borderId="0" xfId="2" applyNumberFormat="1" applyFont="1" applyAlignment="1">
      <alignment vertical="center"/>
    </xf>
    <xf numFmtId="43" fontId="4" fillId="0" borderId="34" xfId="1" applyFont="1" applyBorder="1" applyAlignment="1">
      <alignment horizontal="center" vertical="center"/>
    </xf>
    <xf numFmtId="43" fontId="2" fillId="0" borderId="1" xfId="1" applyFont="1" applyBorder="1" applyAlignment="1">
      <alignment horizontal="right" vertical="center"/>
    </xf>
    <xf numFmtId="43" fontId="2" fillId="0" borderId="8" xfId="1" applyFont="1" applyBorder="1" applyAlignment="1">
      <alignment horizontal="center" vertical="center"/>
    </xf>
    <xf numFmtId="43" fontId="4" fillId="0" borderId="24" xfId="1" applyFont="1" applyBorder="1" applyAlignment="1">
      <alignment horizontal="center" vertical="center"/>
    </xf>
    <xf numFmtId="43" fontId="4" fillId="0" borderId="13" xfId="1" applyFont="1" applyFill="1" applyBorder="1" applyAlignment="1">
      <alignment vertical="center"/>
    </xf>
    <xf numFmtId="43" fontId="4" fillId="0" borderId="0" xfId="1" applyFont="1" applyAlignment="1">
      <alignment horizontal="center" vertical="center"/>
    </xf>
    <xf numFmtId="0" fontId="2" fillId="0" borderId="68" xfId="2" applyFont="1" applyBorder="1" applyAlignment="1">
      <alignment horizontal="left" vertical="center"/>
    </xf>
    <xf numFmtId="43" fontId="2" fillId="0" borderId="57" xfId="1" applyFont="1" applyFill="1" applyBorder="1" applyAlignment="1">
      <alignment vertical="center"/>
    </xf>
    <xf numFmtId="0" fontId="4" fillId="0" borderId="52" xfId="2" applyFont="1" applyBorder="1" applyAlignment="1">
      <alignment vertical="center"/>
    </xf>
    <xf numFmtId="0" fontId="4" fillId="0" borderId="68" xfId="2" applyFont="1" applyBorder="1" applyAlignment="1">
      <alignment vertical="center" wrapText="1"/>
    </xf>
    <xf numFmtId="43" fontId="4" fillId="0" borderId="68" xfId="1" applyFont="1" applyBorder="1" applyAlignment="1">
      <alignment vertical="center"/>
    </xf>
    <xf numFmtId="43" fontId="4" fillId="0" borderId="68" xfId="1" applyFont="1" applyFill="1" applyBorder="1" applyAlignment="1">
      <alignment vertical="center"/>
    </xf>
    <xf numFmtId="0" fontId="4" fillId="0" borderId="68" xfId="2" applyFont="1" applyBorder="1" applyAlignment="1">
      <alignment horizontal="right" vertical="center"/>
    </xf>
    <xf numFmtId="43" fontId="4" fillId="0" borderId="57" xfId="1" applyFont="1" applyFill="1" applyBorder="1" applyAlignment="1">
      <alignment vertical="center"/>
    </xf>
    <xf numFmtId="0" fontId="4" fillId="0" borderId="68" xfId="2" applyFont="1" applyBorder="1" applyAlignment="1">
      <alignment horizontal="center" vertical="center" wrapText="1"/>
    </xf>
    <xf numFmtId="43" fontId="4" fillId="0" borderId="57" xfId="1" applyFont="1" applyFill="1" applyBorder="1" applyAlignment="1">
      <alignment horizontal="center" vertical="center"/>
    </xf>
    <xf numFmtId="43" fontId="2" fillId="0" borderId="26" xfId="1" applyFont="1" applyBorder="1" applyAlignment="1">
      <alignment horizontal="center" vertical="center"/>
    </xf>
    <xf numFmtId="43" fontId="4" fillId="0" borderId="48" xfId="1" applyFont="1" applyBorder="1" applyAlignment="1">
      <alignment horizontal="center" vertical="center"/>
    </xf>
    <xf numFmtId="43" fontId="4" fillId="0" borderId="50" xfId="1" applyFont="1" applyBorder="1" applyAlignment="1">
      <alignment vertical="center"/>
    </xf>
    <xf numFmtId="43" fontId="4" fillId="0" borderId="52" xfId="1" applyFont="1" applyBorder="1" applyAlignment="1">
      <alignment horizontal="center" vertical="center"/>
    </xf>
    <xf numFmtId="43" fontId="4" fillId="0" borderId="69" xfId="1" applyFont="1" applyBorder="1" applyAlignment="1">
      <alignment vertical="center"/>
    </xf>
    <xf numFmtId="0" fontId="4" fillId="0" borderId="54" xfId="2" applyFont="1" applyBorder="1" applyAlignment="1">
      <alignment horizontal="left" vertical="center"/>
    </xf>
    <xf numFmtId="0" fontId="4" fillId="0" borderId="55" xfId="2" applyFont="1" applyBorder="1" applyAlignment="1">
      <alignment horizontal="left" vertical="center"/>
    </xf>
    <xf numFmtId="0" fontId="4" fillId="0" borderId="64" xfId="2" applyFont="1" applyBorder="1" applyAlignment="1">
      <alignment vertical="center"/>
    </xf>
    <xf numFmtId="0" fontId="4" fillId="0" borderId="64" xfId="2" applyFont="1" applyBorder="1" applyAlignment="1">
      <alignment horizontal="center" vertical="center"/>
    </xf>
    <xf numFmtId="43" fontId="4" fillId="0" borderId="64" xfId="1" applyFont="1" applyBorder="1" applyAlignment="1">
      <alignment horizontal="center" vertical="center"/>
    </xf>
    <xf numFmtId="43" fontId="4" fillId="0" borderId="55" xfId="1" applyFont="1" applyBorder="1" applyAlignment="1">
      <alignment horizontal="center" vertical="center"/>
    </xf>
    <xf numFmtId="43" fontId="4" fillId="0" borderId="56" xfId="1" applyFont="1" applyBorder="1" applyAlignment="1">
      <alignment vertical="center"/>
    </xf>
    <xf numFmtId="0" fontId="1" fillId="0" borderId="70" xfId="2" applyBorder="1" applyAlignment="1">
      <alignment horizontal="left" vertical="center"/>
    </xf>
    <xf numFmtId="43" fontId="4" fillId="0" borderId="74" xfId="1" applyFont="1" applyBorder="1" applyAlignment="1">
      <alignment vertical="center"/>
    </xf>
    <xf numFmtId="0" fontId="1" fillId="0" borderId="57" xfId="2" applyBorder="1" applyAlignment="1">
      <alignment horizontal="left" vertical="center"/>
    </xf>
    <xf numFmtId="43" fontId="4" fillId="0" borderId="60" xfId="1" applyFont="1" applyBorder="1" applyAlignment="1">
      <alignment vertical="center"/>
    </xf>
    <xf numFmtId="43" fontId="4" fillId="0" borderId="33" xfId="1" applyFont="1" applyBorder="1" applyAlignment="1">
      <alignment vertical="center"/>
    </xf>
    <xf numFmtId="43" fontId="2" fillId="0" borderId="0" xfId="1" applyFont="1" applyAlignment="1">
      <alignment vertical="center"/>
    </xf>
    <xf numFmtId="43" fontId="4" fillId="0" borderId="18" xfId="1" applyFont="1" applyFill="1" applyBorder="1" applyAlignment="1">
      <alignment horizontal="center" vertical="center"/>
    </xf>
    <xf numFmtId="43" fontId="4" fillId="0" borderId="19" xfId="1" applyFont="1" applyBorder="1" applyAlignment="1">
      <alignment vertical="center"/>
    </xf>
    <xf numFmtId="0" fontId="2" fillId="0" borderId="81" xfId="2" applyFont="1" applyBorder="1" applyAlignment="1">
      <alignment horizontal="right" vertical="center"/>
    </xf>
    <xf numFmtId="0" fontId="2" fillId="0" borderId="82" xfId="2" applyFont="1" applyBorder="1" applyAlignment="1">
      <alignment vertical="center"/>
    </xf>
    <xf numFmtId="0" fontId="4" fillId="0" borderId="83" xfId="2" applyFont="1" applyBorder="1" applyAlignment="1">
      <alignment vertical="center"/>
    </xf>
    <xf numFmtId="0" fontId="4" fillId="0" borderId="84" xfId="2" applyFont="1" applyBorder="1" applyAlignment="1">
      <alignment vertical="center"/>
    </xf>
    <xf numFmtId="0" fontId="4" fillId="0" borderId="39" xfId="2" applyFont="1" applyBorder="1" applyAlignment="1">
      <alignment horizontal="center" vertical="center"/>
    </xf>
    <xf numFmtId="43" fontId="4" fillId="0" borderId="39" xfId="1" applyFont="1" applyBorder="1" applyAlignment="1">
      <alignment horizontal="right" vertical="center"/>
    </xf>
    <xf numFmtId="43" fontId="4" fillId="0" borderId="39" xfId="1" applyFont="1" applyFill="1" applyBorder="1" applyAlignment="1">
      <alignment horizontal="center" vertical="center"/>
    </xf>
    <xf numFmtId="43" fontId="4" fillId="0" borderId="85" xfId="1" applyFont="1" applyBorder="1" applyAlignment="1">
      <alignment vertical="center"/>
    </xf>
    <xf numFmtId="0" fontId="4" fillId="0" borderId="86" xfId="2" applyFont="1" applyBorder="1" applyAlignment="1">
      <alignment vertical="center"/>
    </xf>
    <xf numFmtId="0" fontId="4" fillId="0" borderId="45" xfId="2" applyFont="1" applyBorder="1" applyAlignment="1">
      <alignment horizontal="center" vertical="center"/>
    </xf>
    <xf numFmtId="43" fontId="4" fillId="0" borderId="46" xfId="1" applyFont="1" applyBorder="1" applyAlignment="1">
      <alignment vertical="center"/>
    </xf>
    <xf numFmtId="0" fontId="4" fillId="0" borderId="81" xfId="2" applyFont="1" applyBorder="1" applyAlignment="1">
      <alignment vertical="center"/>
    </xf>
    <xf numFmtId="0" fontId="4" fillId="0" borderId="82" xfId="2" applyFont="1" applyBorder="1" applyAlignment="1">
      <alignment horizontal="center" vertical="center"/>
    </xf>
    <xf numFmtId="43" fontId="4" fillId="0" borderId="82" xfId="1" applyFont="1" applyFill="1" applyBorder="1" applyAlignment="1">
      <alignment horizontal="center" vertical="center"/>
    </xf>
    <xf numFmtId="0" fontId="4" fillId="0" borderId="87" xfId="2" applyFont="1" applyBorder="1" applyAlignment="1">
      <alignment horizontal="left" vertical="center"/>
    </xf>
    <xf numFmtId="0" fontId="4" fillId="0" borderId="82" xfId="2" applyFont="1" applyBorder="1" applyAlignment="1">
      <alignment vertical="center"/>
    </xf>
    <xf numFmtId="43" fontId="4" fillId="0" borderId="82" xfId="1" applyFont="1" applyBorder="1" applyAlignment="1">
      <alignment horizontal="center" vertical="center"/>
    </xf>
    <xf numFmtId="0" fontId="2" fillId="0" borderId="88" xfId="2" applyFont="1" applyBorder="1" applyAlignment="1">
      <alignment horizontal="left" vertical="center"/>
    </xf>
    <xf numFmtId="0" fontId="4" fillId="0" borderId="90" xfId="2" applyFont="1" applyBorder="1" applyAlignment="1">
      <alignment vertical="center"/>
    </xf>
    <xf numFmtId="43" fontId="4" fillId="0" borderId="91" xfId="1" applyFont="1" applyBorder="1" applyAlignment="1">
      <alignment vertical="center"/>
    </xf>
    <xf numFmtId="43" fontId="4" fillId="0" borderId="16" xfId="1" applyFont="1" applyFill="1" applyBorder="1" applyAlignment="1">
      <alignment horizontal="right" vertical="center"/>
    </xf>
    <xf numFmtId="43" fontId="4" fillId="0" borderId="16" xfId="1" applyFont="1" applyFill="1" applyBorder="1" applyAlignment="1">
      <alignment vertical="center"/>
    </xf>
    <xf numFmtId="0" fontId="2" fillId="0" borderId="93" xfId="2" applyFont="1" applyBorder="1" applyAlignment="1">
      <alignment horizontal="left" vertical="center"/>
    </xf>
    <xf numFmtId="0" fontId="2" fillId="0" borderId="89" xfId="2" applyFont="1" applyBorder="1" applyAlignment="1">
      <alignment vertical="center"/>
    </xf>
    <xf numFmtId="0" fontId="4" fillId="0" borderId="92" xfId="2" applyFont="1" applyBorder="1" applyAlignment="1">
      <alignment vertical="center"/>
    </xf>
    <xf numFmtId="0" fontId="4" fillId="0" borderId="91" xfId="2" applyFont="1" applyBorder="1" applyAlignment="1">
      <alignment horizontal="center" vertical="center"/>
    </xf>
    <xf numFmtId="43" fontId="4" fillId="0" borderId="89" xfId="1" applyFont="1" applyBorder="1" applyAlignment="1">
      <alignment vertical="center"/>
    </xf>
    <xf numFmtId="43" fontId="4" fillId="0" borderId="89" xfId="1" applyFont="1" applyBorder="1" applyAlignment="1">
      <alignment horizontal="center" vertical="center"/>
    </xf>
    <xf numFmtId="43" fontId="4" fillId="0" borderId="94" xfId="1" applyFont="1" applyBorder="1" applyAlignment="1">
      <alignment vertical="center"/>
    </xf>
    <xf numFmtId="43" fontId="4" fillId="0" borderId="20" xfId="1" applyFont="1" applyBorder="1" applyAlignment="1">
      <alignment horizontal="center" vertical="center"/>
    </xf>
    <xf numFmtId="0" fontId="2" fillId="0" borderId="92" xfId="2" applyFont="1" applyBorder="1" applyAlignment="1">
      <alignment vertical="center"/>
    </xf>
    <xf numFmtId="0" fontId="4" fillId="0" borderId="91" xfId="2" applyFont="1" applyBorder="1" applyAlignment="1">
      <alignment vertical="center"/>
    </xf>
    <xf numFmtId="43" fontId="4" fillId="0" borderId="45" xfId="1" applyFont="1" applyBorder="1" applyAlignment="1">
      <alignment vertical="center"/>
    </xf>
    <xf numFmtId="0" fontId="2" fillId="0" borderId="88" xfId="2" applyFont="1" applyBorder="1" applyAlignment="1">
      <alignment horizontal="center" vertical="center"/>
    </xf>
    <xf numFmtId="43" fontId="4" fillId="0" borderId="91" xfId="1" applyFont="1" applyBorder="1" applyAlignment="1">
      <alignment horizontal="center" vertical="center"/>
    </xf>
    <xf numFmtId="43" fontId="4" fillId="0" borderId="36" xfId="1" applyFont="1" applyBorder="1" applyAlignment="1">
      <alignment vertical="center"/>
    </xf>
    <xf numFmtId="0" fontId="4" fillId="0" borderId="89" xfId="2" applyFont="1" applyBorder="1" applyAlignment="1">
      <alignment horizontal="center" vertical="center"/>
    </xf>
    <xf numFmtId="43" fontId="4" fillId="0" borderId="91" xfId="1" applyFont="1" applyFill="1" applyBorder="1" applyAlignment="1">
      <alignment horizontal="center" vertical="center"/>
    </xf>
    <xf numFmtId="43" fontId="4" fillId="0" borderId="95" xfId="1" applyFont="1" applyBorder="1" applyAlignment="1">
      <alignment horizontal="right" vertical="center"/>
    </xf>
    <xf numFmtId="43" fontId="4" fillId="0" borderId="36" xfId="1" applyFont="1" applyBorder="1" applyAlignment="1">
      <alignment horizontal="right" vertical="center"/>
    </xf>
    <xf numFmtId="0" fontId="2" fillId="0" borderId="89" xfId="2" applyFont="1" applyBorder="1" applyAlignment="1">
      <alignment horizontal="center" vertical="center"/>
    </xf>
    <xf numFmtId="43" fontId="2" fillId="0" borderId="89" xfId="1" applyFont="1" applyBorder="1" applyAlignment="1">
      <alignment vertical="center"/>
    </xf>
    <xf numFmtId="43" fontId="4" fillId="0" borderId="18" xfId="1" applyFont="1" applyFill="1" applyBorder="1" applyAlignment="1">
      <alignment horizontal="right" vertical="center"/>
    </xf>
    <xf numFmtId="0" fontId="2" fillId="0" borderId="88" xfId="2" applyFont="1" applyBorder="1" applyAlignment="1">
      <alignment vertical="center"/>
    </xf>
    <xf numFmtId="43" fontId="2" fillId="0" borderId="91" xfId="1" applyFont="1" applyBorder="1" applyAlignment="1">
      <alignment horizontal="center" vertical="center"/>
    </xf>
    <xf numFmtId="43" fontId="2" fillId="0" borderId="95" xfId="1" applyFont="1" applyBorder="1" applyAlignment="1">
      <alignment horizontal="center" vertical="center"/>
    </xf>
    <xf numFmtId="0" fontId="2" fillId="0" borderId="89" xfId="2" applyFont="1" applyBorder="1" applyAlignment="1">
      <alignment horizontal="left" vertical="center"/>
    </xf>
    <xf numFmtId="43" fontId="4" fillId="0" borderId="89" xfId="1" applyFont="1" applyBorder="1" applyAlignment="1">
      <alignment horizontal="right" vertical="center"/>
    </xf>
    <xf numFmtId="43" fontId="4" fillId="0" borderId="89" xfId="1" applyFont="1" applyFill="1" applyBorder="1" applyAlignment="1">
      <alignment horizontal="left" vertical="center"/>
    </xf>
    <xf numFmtId="43" fontId="4" fillId="0" borderId="94" xfId="1" applyFont="1" applyBorder="1" applyAlignment="1">
      <alignment horizontal="right" vertical="center"/>
    </xf>
    <xf numFmtId="43" fontId="4" fillId="0" borderId="19" xfId="1" applyFont="1" applyBorder="1" applyAlignment="1">
      <alignment horizontal="right" vertical="center"/>
    </xf>
    <xf numFmtId="0" fontId="4" fillId="0" borderId="19" xfId="2" applyFont="1" applyBorder="1" applyAlignment="1">
      <alignment horizontal="center" vertical="center"/>
    </xf>
    <xf numFmtId="43" fontId="4" fillId="0" borderId="46" xfId="1" applyFont="1" applyBorder="1" applyAlignment="1">
      <alignment horizontal="right" vertical="center"/>
    </xf>
    <xf numFmtId="0" fontId="2" fillId="0" borderId="93" xfId="2" applyFont="1" applyBorder="1" applyAlignment="1">
      <alignment horizontal="center" vertical="center"/>
    </xf>
    <xf numFmtId="0" fontId="4" fillId="0" borderId="92" xfId="2" applyFont="1" applyBorder="1" applyAlignment="1">
      <alignment horizontal="center" vertical="center"/>
    </xf>
    <xf numFmtId="43" fontId="4" fillId="0" borderId="89" xfId="1" applyFont="1" applyFill="1" applyBorder="1" applyAlignment="1">
      <alignment horizontal="center" vertical="center"/>
    </xf>
    <xf numFmtId="0" fontId="2" fillId="0" borderId="89" xfId="2" applyFont="1" applyBorder="1" applyAlignment="1">
      <alignment horizontal="right" vertical="center"/>
    </xf>
    <xf numFmtId="0" fontId="2" fillId="0" borderId="90" xfId="2" applyFont="1" applyBorder="1" applyAlignment="1">
      <alignment horizontal="left" vertical="center"/>
    </xf>
    <xf numFmtId="43" fontId="2" fillId="0" borderId="89" xfId="1" applyFont="1" applyBorder="1" applyAlignment="1">
      <alignment horizontal="left" vertical="center"/>
    </xf>
    <xf numFmtId="0" fontId="2" fillId="0" borderId="17" xfId="2" applyFont="1" applyBorder="1" applyAlignment="1">
      <alignment horizontal="left" vertical="center"/>
    </xf>
    <xf numFmtId="0" fontId="2" fillId="0" borderId="20" xfId="2" applyFont="1" applyBorder="1" applyAlignment="1">
      <alignment horizontal="left" vertical="center"/>
    </xf>
    <xf numFmtId="43" fontId="2" fillId="0" borderId="16" xfId="1" applyFont="1" applyBorder="1" applyAlignment="1">
      <alignment horizontal="left" vertical="center"/>
    </xf>
    <xf numFmtId="43" fontId="2" fillId="0" borderId="18" xfId="1" applyFont="1" applyBorder="1" applyAlignment="1">
      <alignment horizontal="center" vertical="center"/>
    </xf>
    <xf numFmtId="43" fontId="2" fillId="0" borderId="36" xfId="1" applyFont="1" applyBorder="1" applyAlignment="1">
      <alignment horizontal="center" vertical="center"/>
    </xf>
    <xf numFmtId="0" fontId="2" fillId="0" borderId="87" xfId="2" applyFont="1" applyBorder="1" applyAlignment="1">
      <alignment horizontal="center" vertical="center"/>
    </xf>
    <xf numFmtId="0" fontId="2" fillId="0" borderId="83" xfId="2" applyFont="1" applyBorder="1" applyAlignment="1">
      <alignment vertical="center"/>
    </xf>
    <xf numFmtId="0" fontId="2" fillId="0" borderId="84" xfId="2" applyFont="1" applyBorder="1" applyAlignment="1">
      <alignment vertical="center"/>
    </xf>
    <xf numFmtId="43" fontId="4" fillId="0" borderId="39" xfId="1" applyFont="1" applyBorder="1" applyAlignment="1">
      <alignment vertical="center"/>
    </xf>
    <xf numFmtId="43" fontId="4" fillId="0" borderId="39" xfId="1" applyFont="1" applyBorder="1" applyAlignment="1">
      <alignment horizontal="center" vertical="center"/>
    </xf>
    <xf numFmtId="43" fontId="4" fillId="0" borderId="96" xfId="1" applyFont="1" applyBorder="1" applyAlignment="1">
      <alignment horizontal="right" vertical="center"/>
    </xf>
    <xf numFmtId="0" fontId="4" fillId="0" borderId="18" xfId="2" applyFont="1" applyBorder="1" applyAlignment="1">
      <alignment horizontal="left" vertical="center"/>
    </xf>
    <xf numFmtId="0" fontId="2" fillId="0" borderId="92" xfId="2" applyFont="1" applyBorder="1" applyAlignment="1">
      <alignment horizontal="left" vertical="center"/>
    </xf>
    <xf numFmtId="0" fontId="2" fillId="0" borderId="91" xfId="2" applyFont="1" applyBorder="1" applyAlignment="1">
      <alignment vertical="center"/>
    </xf>
    <xf numFmtId="43" fontId="2" fillId="0" borderId="91" xfId="1" applyFont="1" applyBorder="1" applyAlignment="1">
      <alignment vertical="center"/>
    </xf>
    <xf numFmtId="43" fontId="2" fillId="0" borderId="94" xfId="1" applyFont="1" applyBorder="1" applyAlignment="1">
      <alignment vertical="center"/>
    </xf>
    <xf numFmtId="9" fontId="4" fillId="0" borderId="18" xfId="2" applyNumberFormat="1" applyFont="1" applyBorder="1" applyAlignment="1">
      <alignment horizontal="center" vertical="center"/>
    </xf>
    <xf numFmtId="43" fontId="4" fillId="0" borderId="82" xfId="1" applyFont="1" applyBorder="1" applyAlignment="1">
      <alignment vertical="center"/>
    </xf>
    <xf numFmtId="0" fontId="4" fillId="0" borderId="87" xfId="2" applyFont="1" applyBorder="1" applyAlignment="1">
      <alignment vertical="center"/>
    </xf>
    <xf numFmtId="43" fontId="4" fillId="0" borderId="82" xfId="1" applyFont="1" applyFill="1" applyBorder="1" applyAlignment="1">
      <alignment horizontal="right" vertical="center"/>
    </xf>
    <xf numFmtId="0" fontId="4" fillId="0" borderId="82" xfId="2" applyFont="1" applyBorder="1" applyAlignment="1">
      <alignment horizontal="right" vertical="center"/>
    </xf>
    <xf numFmtId="43" fontId="4" fillId="0" borderId="82" xfId="1" applyFont="1" applyFill="1" applyBorder="1" applyAlignment="1">
      <alignment horizontal="left" vertical="center"/>
    </xf>
    <xf numFmtId="0" fontId="2" fillId="0" borderId="81" xfId="2" applyFont="1" applyBorder="1" applyAlignment="1">
      <alignment horizontal="center" vertical="center"/>
    </xf>
    <xf numFmtId="0" fontId="4" fillId="0" borderId="82" xfId="2" applyFont="1" applyBorder="1" applyAlignment="1">
      <alignment horizontal="left" vertical="center"/>
    </xf>
    <xf numFmtId="0" fontId="4" fillId="0" borderId="81" xfId="2" applyFont="1" applyBorder="1" applyAlignment="1">
      <alignment horizontal="right" vertical="center"/>
    </xf>
    <xf numFmtId="43" fontId="7" fillId="0" borderId="79" xfId="1" applyFont="1" applyBorder="1" applyAlignment="1">
      <alignment vertical="center"/>
    </xf>
    <xf numFmtId="164" fontId="1" fillId="0" borderId="0" xfId="2" applyNumberFormat="1" applyAlignment="1">
      <alignment vertical="center"/>
    </xf>
    <xf numFmtId="43" fontId="4" fillId="0" borderId="0" xfId="2" applyNumberFormat="1" applyFont="1" applyAlignment="1">
      <alignment vertical="center"/>
    </xf>
    <xf numFmtId="43" fontId="2" fillId="0" borderId="0" xfId="3" applyFont="1" applyBorder="1" applyAlignment="1">
      <alignment horizontal="left" vertical="center"/>
    </xf>
    <xf numFmtId="43" fontId="4" fillId="0" borderId="0" xfId="3" applyFont="1" applyBorder="1" applyAlignment="1">
      <alignment horizontal="center" vertical="center"/>
    </xf>
    <xf numFmtId="43" fontId="2" fillId="0" borderId="5" xfId="3" applyFont="1" applyBorder="1" applyAlignment="1">
      <alignment horizontal="center" vertical="center"/>
    </xf>
    <xf numFmtId="43" fontId="2" fillId="0" borderId="6" xfId="3" applyFont="1" applyBorder="1" applyAlignment="1">
      <alignment horizontal="center" vertical="center"/>
    </xf>
    <xf numFmtId="43" fontId="2" fillId="0" borderId="9" xfId="3" applyFont="1" applyBorder="1" applyAlignment="1">
      <alignment horizontal="center" vertical="center"/>
    </xf>
    <xf numFmtId="43" fontId="2" fillId="0" borderId="10" xfId="3" applyFont="1" applyBorder="1" applyAlignment="1">
      <alignment horizontal="center" vertical="center"/>
    </xf>
    <xf numFmtId="0" fontId="2" fillId="0" borderId="12" xfId="2" applyFont="1" applyBorder="1" applyAlignment="1">
      <alignment horizontal="left" vertical="center"/>
    </xf>
    <xf numFmtId="43" fontId="2" fillId="0" borderId="4" xfId="1" applyFont="1" applyBorder="1" applyAlignment="1">
      <alignment vertical="center"/>
    </xf>
    <xf numFmtId="43" fontId="2" fillId="0" borderId="13" xfId="3" applyFont="1" applyBorder="1" applyAlignment="1">
      <alignment horizontal="center" vertical="center"/>
    </xf>
    <xf numFmtId="43" fontId="2" fillId="0" borderId="14" xfId="3" applyFont="1" applyBorder="1" applyAlignment="1">
      <alignment vertical="center"/>
    </xf>
    <xf numFmtId="43" fontId="4" fillId="0" borderId="18" xfId="3" applyFont="1" applyBorder="1" applyAlignment="1">
      <alignment horizontal="center" vertical="center"/>
    </xf>
    <xf numFmtId="43" fontId="4" fillId="0" borderId="19" xfId="3" applyFont="1" applyBorder="1" applyAlignment="1">
      <alignment vertical="center"/>
    </xf>
    <xf numFmtId="43" fontId="1" fillId="0" borderId="18" xfId="1" applyFont="1" applyBorder="1" applyAlignment="1">
      <alignment vertical="center"/>
    </xf>
    <xf numFmtId="43" fontId="4" fillId="0" borderId="18" xfId="3" applyFont="1" applyBorder="1" applyAlignment="1">
      <alignment vertical="center"/>
    </xf>
    <xf numFmtId="9" fontId="4" fillId="0" borderId="16" xfId="2" applyNumberFormat="1" applyFont="1" applyBorder="1" applyAlignment="1">
      <alignment horizontal="center" vertical="center"/>
    </xf>
    <xf numFmtId="43" fontId="4" fillId="0" borderId="8" xfId="1" applyFont="1" applyBorder="1" applyAlignment="1">
      <alignment horizontal="center" vertical="center"/>
    </xf>
    <xf numFmtId="43" fontId="4" fillId="0" borderId="13" xfId="3" applyFont="1" applyBorder="1" applyAlignment="1">
      <alignment horizontal="center" vertical="center"/>
    </xf>
    <xf numFmtId="43" fontId="4" fillId="0" borderId="14" xfId="3" applyFont="1" applyBorder="1" applyAlignment="1">
      <alignment vertical="center"/>
    </xf>
    <xf numFmtId="43" fontId="4" fillId="0" borderId="22" xfId="3" applyFont="1" applyBorder="1" applyAlignment="1">
      <alignment horizontal="center" vertical="center"/>
    </xf>
    <xf numFmtId="43" fontId="2" fillId="0" borderId="23" xfId="3" applyFont="1" applyBorder="1" applyAlignment="1">
      <alignment vertical="center"/>
    </xf>
    <xf numFmtId="43" fontId="4" fillId="0" borderId="3" xfId="3" applyFont="1" applyBorder="1" applyAlignment="1">
      <alignment horizontal="center" vertical="center"/>
    </xf>
    <xf numFmtId="43" fontId="2" fillId="0" borderId="3" xfId="3" applyFont="1" applyBorder="1" applyAlignment="1">
      <alignment vertical="center"/>
    </xf>
    <xf numFmtId="43" fontId="4" fillId="0" borderId="1" xfId="3" applyFont="1" applyBorder="1" applyAlignment="1">
      <alignment horizontal="center" vertical="center"/>
    </xf>
    <xf numFmtId="0" fontId="2" fillId="0" borderId="2" xfId="2" applyFont="1" applyBorder="1" applyAlignment="1">
      <alignment horizontal="center" vertical="center"/>
    </xf>
    <xf numFmtId="43" fontId="1" fillId="0" borderId="17" xfId="1" applyFont="1" applyBorder="1" applyAlignment="1">
      <alignment vertical="center"/>
    </xf>
    <xf numFmtId="43" fontId="4" fillId="0" borderId="18" xfId="3" applyFont="1" applyFill="1" applyBorder="1" applyAlignment="1">
      <alignment horizontal="center" vertical="center"/>
    </xf>
    <xf numFmtId="0" fontId="4" fillId="0" borderId="11" xfId="2" applyFont="1" applyBorder="1" applyAlignment="1">
      <alignment horizontal="right" vertical="center"/>
    </xf>
    <xf numFmtId="43" fontId="4" fillId="0" borderId="26" xfId="3" applyFont="1" applyBorder="1" applyAlignment="1">
      <alignment horizontal="center" vertical="center"/>
    </xf>
    <xf numFmtId="43" fontId="2" fillId="0" borderId="3" xfId="3" applyFont="1" applyBorder="1" applyAlignment="1">
      <alignment horizontal="right" vertical="center"/>
    </xf>
    <xf numFmtId="0" fontId="2" fillId="0" borderId="27" xfId="2" applyFont="1" applyBorder="1" applyAlignment="1">
      <alignment horizontal="center" vertical="center"/>
    </xf>
    <xf numFmtId="0" fontId="2" fillId="0" borderId="5" xfId="2" applyFont="1" applyBorder="1" applyAlignment="1">
      <alignment horizontal="right" vertical="center"/>
    </xf>
    <xf numFmtId="0" fontId="4" fillId="0" borderId="5" xfId="2" applyFont="1" applyBorder="1" applyAlignment="1">
      <alignment horizontal="center" vertical="center"/>
    </xf>
    <xf numFmtId="43" fontId="4" fillId="0" borderId="4" xfId="1" applyFont="1" applyBorder="1" applyAlignment="1">
      <alignment horizontal="center" vertical="center"/>
    </xf>
    <xf numFmtId="43" fontId="4" fillId="0" borderId="5" xfId="3" applyFont="1" applyBorder="1" applyAlignment="1">
      <alignment horizontal="center" vertical="center"/>
    </xf>
    <xf numFmtId="43" fontId="4" fillId="0" borderId="6" xfId="3" applyFont="1" applyBorder="1" applyAlignment="1">
      <alignment vertical="center"/>
    </xf>
    <xf numFmtId="0" fontId="4" fillId="0" borderId="12" xfId="2" applyFont="1" applyBorder="1" applyAlignment="1">
      <alignment horizontal="left" vertical="center"/>
    </xf>
    <xf numFmtId="43" fontId="2" fillId="0" borderId="0" xfId="3" applyFont="1" applyBorder="1" applyAlignment="1">
      <alignment horizontal="right" vertical="center"/>
    </xf>
    <xf numFmtId="43" fontId="2" fillId="0" borderId="31" xfId="3" applyFont="1" applyBorder="1" applyAlignment="1">
      <alignment horizontal="right" vertical="center"/>
    </xf>
    <xf numFmtId="43" fontId="2" fillId="0" borderId="33" xfId="3" applyFont="1" applyBorder="1" applyAlignment="1">
      <alignment horizontal="right" vertical="center"/>
    </xf>
    <xf numFmtId="43" fontId="2" fillId="0" borderId="34" xfId="3" applyFont="1" applyBorder="1" applyAlignment="1">
      <alignment horizontal="center" vertical="center"/>
    </xf>
    <xf numFmtId="43" fontId="2" fillId="0" borderId="31" xfId="3" applyFont="1" applyBorder="1" applyAlignment="1">
      <alignment horizontal="center" vertical="center"/>
    </xf>
    <xf numFmtId="43" fontId="2" fillId="0" borderId="35" xfId="3" applyFont="1" applyBorder="1" applyAlignment="1">
      <alignment horizontal="center" vertical="center"/>
    </xf>
    <xf numFmtId="43" fontId="2" fillId="0" borderId="33" xfId="3" applyFont="1" applyBorder="1" applyAlignment="1">
      <alignment horizontal="center" vertical="center"/>
    </xf>
    <xf numFmtId="43" fontId="4" fillId="0" borderId="4" xfId="1" applyFont="1" applyBorder="1" applyAlignment="1">
      <alignment vertical="center"/>
    </xf>
    <xf numFmtId="43" fontId="4" fillId="0" borderId="28" xfId="3" applyFont="1" applyBorder="1" applyAlignment="1">
      <alignment horizontal="right" vertical="center"/>
    </xf>
    <xf numFmtId="43" fontId="4" fillId="0" borderId="36" xfId="3" applyFont="1" applyBorder="1" applyAlignment="1">
      <alignment horizontal="right" vertical="center"/>
    </xf>
    <xf numFmtId="43" fontId="9" fillId="0" borderId="18" xfId="1" applyFont="1" applyBorder="1" applyAlignment="1">
      <alignment vertical="center"/>
    </xf>
    <xf numFmtId="43" fontId="1" fillId="0" borderId="0" xfId="2" applyNumberFormat="1" applyAlignment="1">
      <alignment vertical="center"/>
    </xf>
    <xf numFmtId="43" fontId="4" fillId="0" borderId="8" xfId="1" applyFont="1" applyFill="1" applyBorder="1" applyAlignment="1">
      <alignment horizontal="center" vertical="center"/>
    </xf>
    <xf numFmtId="43" fontId="4" fillId="0" borderId="8" xfId="3" applyFont="1" applyFill="1" applyBorder="1" applyAlignment="1">
      <alignment horizontal="center" vertical="center"/>
    </xf>
    <xf numFmtId="43" fontId="2" fillId="0" borderId="0" xfId="3" applyFont="1" applyBorder="1" applyAlignment="1">
      <alignment vertical="center"/>
    </xf>
    <xf numFmtId="43" fontId="4" fillId="0" borderId="13" xfId="3" applyFont="1" applyFill="1" applyBorder="1" applyAlignment="1">
      <alignment horizontal="center" vertical="center"/>
    </xf>
    <xf numFmtId="43" fontId="4" fillId="0" borderId="38" xfId="3" applyFont="1" applyBorder="1" applyAlignment="1">
      <alignment horizontal="center" vertical="center"/>
    </xf>
    <xf numFmtId="43" fontId="2" fillId="0" borderId="1" xfId="3" applyFont="1" applyBorder="1" applyAlignment="1">
      <alignment horizontal="right" vertical="center"/>
    </xf>
    <xf numFmtId="43" fontId="2" fillId="0" borderId="4" xfId="3" applyFont="1" applyBorder="1" applyAlignment="1">
      <alignment horizontal="center" vertical="center"/>
    </xf>
    <xf numFmtId="43" fontId="2" fillId="0" borderId="8" xfId="3" applyFont="1" applyBorder="1" applyAlignment="1">
      <alignment horizontal="center" vertical="center"/>
    </xf>
    <xf numFmtId="0" fontId="2" fillId="0" borderId="27" xfId="2" applyFont="1" applyBorder="1" applyAlignment="1">
      <alignment vertical="center"/>
    </xf>
    <xf numFmtId="0" fontId="2" fillId="0" borderId="12" xfId="2" applyFont="1" applyBorder="1" applyAlignment="1">
      <alignment horizontal="center" vertical="center"/>
    </xf>
    <xf numFmtId="43" fontId="2" fillId="0" borderId="28" xfId="3" applyFont="1" applyBorder="1" applyAlignment="1">
      <alignment horizontal="center" vertical="center"/>
    </xf>
    <xf numFmtId="43" fontId="4" fillId="0" borderId="16" xfId="3" applyFont="1" applyFill="1" applyBorder="1" applyAlignment="1">
      <alignment horizontal="center" vertical="center"/>
    </xf>
    <xf numFmtId="0" fontId="4" fillId="0" borderId="27" xfId="2" applyFont="1" applyBorder="1" applyAlignment="1">
      <alignment vertical="center"/>
    </xf>
    <xf numFmtId="43" fontId="4" fillId="0" borderId="12" xfId="1" applyFont="1" applyFill="1" applyBorder="1" applyAlignment="1">
      <alignment horizontal="right" vertical="center"/>
    </xf>
    <xf numFmtId="43" fontId="4" fillId="0" borderId="12" xfId="3" applyFont="1" applyFill="1" applyBorder="1" applyAlignment="1">
      <alignment horizontal="center" vertical="center"/>
    </xf>
    <xf numFmtId="43" fontId="4" fillId="0" borderId="0" xfId="3" applyFont="1" applyBorder="1" applyAlignment="1">
      <alignment vertical="center"/>
    </xf>
    <xf numFmtId="43" fontId="2" fillId="0" borderId="26" xfId="3" applyFont="1" applyBorder="1" applyAlignment="1">
      <alignment horizontal="center" vertical="center"/>
    </xf>
    <xf numFmtId="43" fontId="4" fillId="0" borderId="48" xfId="3" applyFont="1" applyBorder="1" applyAlignment="1">
      <alignment horizontal="center" vertical="center"/>
    </xf>
    <xf numFmtId="43" fontId="4" fillId="0" borderId="50" xfId="3" applyFont="1" applyBorder="1" applyAlignment="1">
      <alignment vertical="center"/>
    </xf>
    <xf numFmtId="43" fontId="4" fillId="0" borderId="52" xfId="3" applyFont="1" applyBorder="1" applyAlignment="1">
      <alignment horizontal="center" vertical="center"/>
    </xf>
    <xf numFmtId="0" fontId="4" fillId="0" borderId="97" xfId="2" applyFont="1" applyBorder="1" applyAlignment="1">
      <alignment horizontal="left" vertical="center"/>
    </xf>
    <xf numFmtId="0" fontId="4" fillId="0" borderId="42" xfId="2" applyFont="1" applyBorder="1" applyAlignment="1">
      <alignment horizontal="left" vertical="center"/>
    </xf>
    <xf numFmtId="0" fontId="4" fillId="0" borderId="41" xfId="2" applyFont="1" applyBorder="1" applyAlignment="1">
      <alignment vertical="center"/>
    </xf>
    <xf numFmtId="0" fontId="4" fillId="0" borderId="41" xfId="2" applyFont="1" applyBorder="1" applyAlignment="1">
      <alignment horizontal="center" vertical="center"/>
    </xf>
    <xf numFmtId="43" fontId="4" fillId="0" borderId="41" xfId="1" applyFont="1" applyBorder="1" applyAlignment="1">
      <alignment horizontal="center" vertical="center"/>
    </xf>
    <xf numFmtId="43" fontId="4" fillId="0" borderId="42" xfId="3" applyFont="1" applyBorder="1" applyAlignment="1">
      <alignment horizontal="center" vertical="center"/>
    </xf>
    <xf numFmtId="43" fontId="4" fillId="0" borderId="98" xfId="3" applyFont="1" applyBorder="1" applyAlignment="1">
      <alignment vertical="center"/>
    </xf>
    <xf numFmtId="43" fontId="2" fillId="0" borderId="30" xfId="4" applyFont="1" applyBorder="1" applyAlignment="1">
      <alignment horizontal="left" vertical="center"/>
    </xf>
    <xf numFmtId="43" fontId="2" fillId="0" borderId="3" xfId="4" applyFont="1" applyBorder="1" applyAlignment="1">
      <alignment horizontal="left" vertical="center"/>
    </xf>
    <xf numFmtId="43" fontId="2" fillId="0" borderId="3" xfId="1" applyFont="1" applyBorder="1" applyAlignment="1">
      <alignment horizontal="left" vertical="center"/>
    </xf>
    <xf numFmtId="43" fontId="2" fillId="0" borderId="31" xfId="3" applyFont="1" applyBorder="1" applyAlignment="1">
      <alignment horizontal="left" vertical="center"/>
    </xf>
    <xf numFmtId="43" fontId="4" fillId="0" borderId="99" xfId="3" applyFont="1" applyBorder="1" applyAlignment="1">
      <alignment vertical="center"/>
    </xf>
    <xf numFmtId="43" fontId="4" fillId="0" borderId="100" xfId="3" applyFont="1" applyBorder="1" applyAlignment="1">
      <alignment vertical="center"/>
    </xf>
    <xf numFmtId="0" fontId="2" fillId="0" borderId="53" xfId="2" applyFont="1" applyBorder="1" applyAlignment="1">
      <alignment vertical="center"/>
    </xf>
    <xf numFmtId="0" fontId="2" fillId="0" borderId="51" xfId="2" applyFont="1" applyBorder="1" applyAlignment="1">
      <alignment vertical="center"/>
    </xf>
    <xf numFmtId="43" fontId="2" fillId="0" borderId="51" xfId="1" applyFont="1" applyBorder="1" applyAlignment="1">
      <alignment vertical="center"/>
    </xf>
    <xf numFmtId="0" fontId="2" fillId="0" borderId="60" xfId="2" applyFont="1" applyBorder="1" applyAlignment="1">
      <alignment vertical="center"/>
    </xf>
    <xf numFmtId="43" fontId="2" fillId="0" borderId="60" xfId="3" applyFont="1" applyBorder="1" applyAlignment="1">
      <alignment vertical="center"/>
    </xf>
    <xf numFmtId="43" fontId="2" fillId="0" borderId="1" xfId="3" applyFont="1" applyBorder="1" applyAlignment="1">
      <alignment horizontal="center" vertical="center"/>
    </xf>
    <xf numFmtId="43" fontId="2" fillId="0" borderId="101" xfId="3" applyFont="1" applyBorder="1" applyAlignment="1">
      <alignment vertical="center"/>
    </xf>
    <xf numFmtId="43" fontId="4" fillId="0" borderId="0" xfId="3" applyFont="1" applyAlignment="1">
      <alignment horizontal="center" vertical="center"/>
    </xf>
    <xf numFmtId="43" fontId="4" fillId="0" borderId="0" xfId="3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3" fontId="1" fillId="0" borderId="0" xfId="1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3" fontId="3" fillId="0" borderId="6" xfId="1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horizontal="center" vertical="center"/>
    </xf>
    <xf numFmtId="43" fontId="3" fillId="0" borderId="10" xfId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43" fontId="1" fillId="0" borderId="6" xfId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43" fontId="1" fillId="0" borderId="14" xfId="1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vertical="center"/>
    </xf>
    <xf numFmtId="43" fontId="3" fillId="0" borderId="14" xfId="1" applyFont="1" applyBorder="1" applyAlignment="1">
      <alignment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43" fontId="1" fillId="0" borderId="13" xfId="1" applyFont="1" applyBorder="1" applyAlignment="1">
      <alignment vertical="center"/>
    </xf>
    <xf numFmtId="0" fontId="1" fillId="0" borderId="11" xfId="0" applyFont="1" applyBorder="1" applyAlignment="1">
      <alignment horizontal="right" vertical="center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9" fontId="1" fillId="0" borderId="13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4" fontId="1" fillId="0" borderId="0" xfId="0" applyNumberFormat="1" applyFont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43" fontId="1" fillId="0" borderId="13" xfId="1" applyFont="1" applyFill="1" applyBorder="1" applyAlignment="1">
      <alignment vertical="center"/>
    </xf>
    <xf numFmtId="43" fontId="1" fillId="0" borderId="14" xfId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3" fillId="0" borderId="11" xfId="0" applyFont="1" applyBorder="1" applyAlignment="1">
      <alignment vertical="center"/>
    </xf>
    <xf numFmtId="0" fontId="1" fillId="4" borderId="13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1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3" fontId="1" fillId="0" borderId="22" xfId="0" applyNumberFormat="1" applyFont="1" applyBorder="1" applyAlignment="1">
      <alignment vertical="center"/>
    </xf>
    <xf numFmtId="43" fontId="3" fillId="0" borderId="23" xfId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43" fontId="3" fillId="0" borderId="5" xfId="1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3" fontId="1" fillId="0" borderId="0" xfId="0" applyNumberFormat="1" applyFont="1" applyAlignment="1">
      <alignment vertical="center"/>
    </xf>
    <xf numFmtId="43" fontId="3" fillId="0" borderId="3" xfId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65" xfId="0" applyFont="1" applyBorder="1" applyAlignment="1">
      <alignment horizontal="left" vertical="center"/>
    </xf>
    <xf numFmtId="0" fontId="3" fillId="0" borderId="64" xfId="0" applyFont="1" applyBorder="1" applyAlignment="1">
      <alignment horizontal="left" vertical="center"/>
    </xf>
    <xf numFmtId="0" fontId="3" fillId="0" borderId="55" xfId="0" applyFont="1" applyBorder="1" applyAlignment="1">
      <alignment horizontal="left" vertical="center"/>
    </xf>
    <xf numFmtId="0" fontId="3" fillId="0" borderId="63" xfId="0" applyFont="1" applyBorder="1" applyAlignment="1">
      <alignment horizontal="left" vertical="center"/>
    </xf>
    <xf numFmtId="43" fontId="3" fillId="0" borderId="56" xfId="1" applyFont="1" applyBorder="1" applyAlignment="1">
      <alignment horizontal="center" vertical="center"/>
    </xf>
    <xf numFmtId="0" fontId="3" fillId="0" borderId="24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43" fontId="3" fillId="0" borderId="14" xfId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1" fillId="0" borderId="13" xfId="1" applyNumberFormat="1" applyFont="1" applyBorder="1" applyAlignment="1">
      <alignment vertical="center"/>
    </xf>
    <xf numFmtId="4" fontId="1" fillId="0" borderId="13" xfId="0" applyNumberFormat="1" applyFont="1" applyBorder="1" applyAlignment="1">
      <alignment vertical="center"/>
    </xf>
    <xf numFmtId="0" fontId="1" fillId="0" borderId="13" xfId="0" applyFont="1" applyBorder="1" applyAlignment="1">
      <alignment horizontal="right" vertical="center"/>
    </xf>
    <xf numFmtId="0" fontId="1" fillId="4" borderId="13" xfId="0" applyFont="1" applyFill="1" applyBorder="1" applyAlignment="1">
      <alignment horizontal="right" vertical="center"/>
    </xf>
    <xf numFmtId="0" fontId="7" fillId="0" borderId="21" xfId="0" applyFont="1" applyBorder="1" applyAlignment="1">
      <alignment vertical="center"/>
    </xf>
    <xf numFmtId="0" fontId="1" fillId="0" borderId="25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4" fontId="1" fillId="0" borderId="26" xfId="0" applyNumberFormat="1" applyFont="1" applyBorder="1" applyAlignment="1">
      <alignment horizontal="right" vertical="center"/>
    </xf>
    <xf numFmtId="43" fontId="3" fillId="0" borderId="61" xfId="1" applyFont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right" vertical="center"/>
    </xf>
    <xf numFmtId="43" fontId="3" fillId="0" borderId="3" xfId="1" applyFont="1" applyBorder="1" applyAlignment="1">
      <alignment horizontal="righ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right" vertical="center"/>
    </xf>
    <xf numFmtId="0" fontId="3" fillId="0" borderId="27" xfId="0" applyFont="1" applyBorder="1" applyAlignment="1">
      <alignment horizontal="left" vertical="center"/>
    </xf>
    <xf numFmtId="43" fontId="3" fillId="0" borderId="28" xfId="1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43" fontId="1" fillId="0" borderId="12" xfId="1" applyFont="1" applyFill="1" applyBorder="1" applyAlignment="1">
      <alignment horizontal="center" vertical="center"/>
    </xf>
    <xf numFmtId="43" fontId="1" fillId="0" borderId="28" xfId="1" applyFont="1" applyBorder="1" applyAlignment="1">
      <alignment horizontal="center" vertical="center"/>
    </xf>
    <xf numFmtId="4" fontId="1" fillId="0" borderId="13" xfId="0" applyNumberFormat="1" applyFont="1" applyBorder="1" applyAlignment="1">
      <alignment horizontal="right" vertical="center"/>
    </xf>
    <xf numFmtId="0" fontId="1" fillId="0" borderId="27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2" fontId="1" fillId="0" borderId="13" xfId="0" applyNumberFormat="1" applyFont="1" applyBorder="1" applyAlignment="1">
      <alignment horizontal="right" vertical="center"/>
    </xf>
    <xf numFmtId="43" fontId="1" fillId="0" borderId="13" xfId="1" applyFont="1" applyBorder="1" applyAlignment="1">
      <alignment horizontal="right" vertical="center"/>
    </xf>
    <xf numFmtId="43" fontId="1" fillId="0" borderId="28" xfId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43" fontId="3" fillId="0" borderId="0" xfId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1" fillId="0" borderId="12" xfId="0" applyFont="1" applyBorder="1" applyAlignment="1">
      <alignment horizontal="right" vertical="center"/>
    </xf>
    <xf numFmtId="0" fontId="1" fillId="0" borderId="0" xfId="0" applyFont="1"/>
    <xf numFmtId="0" fontId="1" fillId="0" borderId="27" xfId="0" applyFont="1" applyBorder="1" applyAlignment="1">
      <alignment horizontal="left" vertical="center"/>
    </xf>
    <xf numFmtId="2" fontId="1" fillId="0" borderId="0" xfId="0" applyNumberFormat="1" applyFont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43" fontId="3" fillId="0" borderId="1" xfId="1" applyFont="1" applyBorder="1" applyAlignment="1">
      <alignment horizontal="right" vertical="center"/>
    </xf>
    <xf numFmtId="0" fontId="3" fillId="0" borderId="3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2" fontId="3" fillId="0" borderId="34" xfId="0" applyNumberFormat="1" applyFont="1" applyBorder="1" applyAlignment="1">
      <alignment horizontal="right" vertical="center"/>
    </xf>
    <xf numFmtId="43" fontId="3" fillId="0" borderId="31" xfId="1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2" fontId="3" fillId="0" borderId="35" xfId="0" applyNumberFormat="1" applyFont="1" applyBorder="1" applyAlignment="1">
      <alignment horizontal="right" vertical="center"/>
    </xf>
    <xf numFmtId="43" fontId="3" fillId="0" borderId="33" xfId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43" fontId="1" fillId="0" borderId="12" xfId="1" applyFont="1" applyBorder="1" applyAlignment="1">
      <alignment vertical="center"/>
    </xf>
    <xf numFmtId="43" fontId="1" fillId="0" borderId="13" xfId="1" applyFont="1" applyBorder="1" applyAlignment="1">
      <alignment horizontal="center"/>
    </xf>
    <xf numFmtId="0" fontId="3" fillId="0" borderId="11" xfId="0" quotePrefix="1" applyFont="1" applyBorder="1" applyAlignment="1">
      <alignment horizontal="center" vertical="center"/>
    </xf>
    <xf numFmtId="43" fontId="1" fillId="0" borderId="13" xfId="1" applyFont="1" applyFill="1" applyBorder="1" applyAlignment="1">
      <alignment horizontal="right" vertical="center"/>
    </xf>
    <xf numFmtId="2" fontId="1" fillId="0" borderId="8" xfId="0" applyNumberFormat="1" applyFont="1" applyBorder="1" applyAlignment="1">
      <alignment horizontal="right" vertical="center"/>
    </xf>
    <xf numFmtId="43" fontId="3" fillId="0" borderId="0" xfId="1" applyFont="1" applyBorder="1" applyAlignment="1">
      <alignment vertical="center"/>
    </xf>
    <xf numFmtId="0" fontId="1" fillId="4" borderId="12" xfId="0" applyFont="1" applyFill="1" applyBorder="1" applyAlignment="1">
      <alignment vertical="center"/>
    </xf>
    <xf numFmtId="0" fontId="1" fillId="4" borderId="0" xfId="0" applyFont="1" applyFill="1" applyAlignment="1">
      <alignment vertical="center"/>
    </xf>
    <xf numFmtId="165" fontId="1" fillId="0" borderId="12" xfId="1" applyNumberFormat="1" applyFont="1" applyFill="1" applyBorder="1" applyAlignment="1">
      <alignment horizontal="center" vertical="center"/>
    </xf>
    <xf numFmtId="165" fontId="1" fillId="0" borderId="12" xfId="1" applyNumberFormat="1" applyFont="1" applyFill="1" applyBorder="1" applyAlignment="1">
      <alignment vertical="center"/>
    </xf>
    <xf numFmtId="0" fontId="1" fillId="0" borderId="27" xfId="0" applyFont="1" applyBorder="1" applyAlignment="1">
      <alignment horizontal="right" vertical="center"/>
    </xf>
    <xf numFmtId="165" fontId="1" fillId="0" borderId="12" xfId="1" applyNumberFormat="1" applyFont="1" applyFill="1" applyBorder="1" applyAlignment="1">
      <alignment horizontal="left" vertical="center"/>
    </xf>
    <xf numFmtId="0" fontId="7" fillId="0" borderId="37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3" fontId="1" fillId="0" borderId="38" xfId="0" applyNumberFormat="1" applyFont="1" applyBorder="1" applyAlignment="1">
      <alignment vertical="center"/>
    </xf>
    <xf numFmtId="43" fontId="3" fillId="0" borderId="62" xfId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43" fontId="1" fillId="0" borderId="28" xfId="1" applyFont="1" applyBorder="1" applyAlignment="1">
      <alignment vertical="center"/>
    </xf>
    <xf numFmtId="0" fontId="3" fillId="0" borderId="37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102" xfId="0" applyFont="1" applyBorder="1" applyAlignment="1">
      <alignment horizontal="left" vertical="center"/>
    </xf>
    <xf numFmtId="43" fontId="3" fillId="0" borderId="62" xfId="1" applyFont="1" applyBorder="1" applyAlignment="1">
      <alignment horizontal="center" vertical="center"/>
    </xf>
    <xf numFmtId="0" fontId="1" fillId="0" borderId="66" xfId="0" applyFont="1" applyBorder="1" applyAlignment="1">
      <alignment vertical="center"/>
    </xf>
    <xf numFmtId="0" fontId="1" fillId="0" borderId="38" xfId="0" applyFont="1" applyBorder="1" applyAlignment="1">
      <alignment horizontal="center" vertical="center"/>
    </xf>
    <xf numFmtId="4" fontId="1" fillId="0" borderId="102" xfId="0" applyNumberFormat="1" applyFont="1" applyBorder="1" applyAlignment="1">
      <alignment horizontal="right" vertical="center"/>
    </xf>
    <xf numFmtId="43" fontId="3" fillId="0" borderId="103" xfId="1" applyFont="1" applyBorder="1" applyAlignment="1">
      <alignment horizontal="right" vertical="center"/>
    </xf>
    <xf numFmtId="3" fontId="1" fillId="0" borderId="12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4" fontId="3" fillId="0" borderId="4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right" vertical="center"/>
    </xf>
    <xf numFmtId="43" fontId="1" fillId="0" borderId="14" xfId="1" applyFont="1" applyBorder="1" applyAlignment="1">
      <alignment horizontal="right" vertical="center"/>
    </xf>
    <xf numFmtId="0" fontId="4" fillId="0" borderId="0" xfId="0" applyFont="1" applyAlignment="1">
      <alignment horizontal="justify"/>
    </xf>
    <xf numFmtId="43" fontId="1" fillId="0" borderId="12" xfId="1" applyFont="1" applyFill="1" applyBorder="1" applyAlignment="1">
      <alignment horizontal="right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8" xfId="0" applyNumberFormat="1" applyFont="1" applyBorder="1" applyAlignment="1">
      <alignment vertical="center"/>
    </xf>
    <xf numFmtId="0" fontId="3" fillId="0" borderId="30" xfId="0" applyFont="1" applyBorder="1" applyAlignment="1">
      <alignment horizontal="left" vertical="center"/>
    </xf>
    <xf numFmtId="3" fontId="3" fillId="0" borderId="5" xfId="0" applyNumberFormat="1" applyFont="1" applyBorder="1" applyAlignment="1">
      <alignment vertical="center"/>
    </xf>
    <xf numFmtId="2" fontId="1" fillId="0" borderId="27" xfId="0" applyNumberFormat="1" applyFont="1" applyBorder="1" applyAlignment="1">
      <alignment horizontal="left" vertical="center"/>
    </xf>
    <xf numFmtId="2" fontId="1" fillId="0" borderId="13" xfId="0" applyNumberFormat="1" applyFont="1" applyBorder="1" applyAlignment="1">
      <alignment vertical="center"/>
    </xf>
    <xf numFmtId="2" fontId="1" fillId="0" borderId="12" xfId="0" applyNumberFormat="1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3" fontId="3" fillId="0" borderId="22" xfId="0" applyNumberFormat="1" applyFont="1" applyBorder="1" applyAlignment="1">
      <alignment vertical="center"/>
    </xf>
    <xf numFmtId="0" fontId="7" fillId="0" borderId="30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" fontId="3" fillId="0" borderId="3" xfId="0" applyNumberFormat="1" applyFont="1" applyBorder="1" applyAlignment="1">
      <alignment vertical="center"/>
    </xf>
    <xf numFmtId="43" fontId="3" fillId="0" borderId="6" xfId="1" applyFont="1" applyBorder="1" applyAlignment="1">
      <alignment vertical="center"/>
    </xf>
    <xf numFmtId="0" fontId="4" fillId="0" borderId="0" xfId="0" applyFont="1" applyAlignment="1">
      <alignment vertical="center"/>
    </xf>
    <xf numFmtId="43" fontId="1" fillId="0" borderId="0" xfId="1" applyFont="1" applyBorder="1" applyAlignment="1">
      <alignment vertical="center"/>
    </xf>
    <xf numFmtId="0" fontId="3" fillId="0" borderId="21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43" fontId="2" fillId="0" borderId="26" xfId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3" fontId="2" fillId="0" borderId="24" xfId="1" applyFont="1" applyBorder="1" applyAlignment="1">
      <alignment vertical="center"/>
    </xf>
    <xf numFmtId="43" fontId="2" fillId="0" borderId="13" xfId="1" applyFont="1" applyBorder="1" applyAlignment="1">
      <alignment vertical="center"/>
    </xf>
    <xf numFmtId="0" fontId="1" fillId="0" borderId="47" xfId="0" applyFont="1" applyBorder="1" applyAlignment="1">
      <alignment horizontal="left" vertical="center"/>
    </xf>
    <xf numFmtId="0" fontId="3" fillId="0" borderId="48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center"/>
    </xf>
    <xf numFmtId="0" fontId="3" fillId="0" borderId="49" xfId="0" applyFont="1" applyBorder="1" applyAlignment="1">
      <alignment vertical="center"/>
    </xf>
    <xf numFmtId="0" fontId="1" fillId="0" borderId="49" xfId="0" applyFont="1" applyBorder="1" applyAlignment="1">
      <alignment horizontal="center" vertical="center"/>
    </xf>
    <xf numFmtId="43" fontId="4" fillId="0" borderId="48" xfId="1" applyFont="1" applyBorder="1" applyAlignment="1">
      <alignment vertical="center"/>
    </xf>
    <xf numFmtId="43" fontId="4" fillId="0" borderId="104" xfId="1" applyFont="1" applyBorder="1" applyAlignment="1">
      <alignment vertical="center"/>
    </xf>
    <xf numFmtId="0" fontId="4" fillId="0" borderId="55" xfId="0" applyFont="1" applyBorder="1" applyAlignment="1">
      <alignment vertical="center"/>
    </xf>
    <xf numFmtId="43" fontId="4" fillId="0" borderId="24" xfId="1" applyFont="1" applyBorder="1" applyAlignment="1">
      <alignment vertical="center"/>
    </xf>
    <xf numFmtId="0" fontId="1" fillId="0" borderId="49" xfId="0" applyFont="1" applyBorder="1" applyAlignment="1">
      <alignment vertical="center"/>
    </xf>
    <xf numFmtId="0" fontId="1" fillId="0" borderId="51" xfId="0" applyFont="1" applyBorder="1" applyAlignment="1">
      <alignment vertical="center"/>
    </xf>
    <xf numFmtId="43" fontId="4" fillId="0" borderId="52" xfId="1" applyFont="1" applyBorder="1" applyAlignment="1">
      <alignment vertical="center"/>
    </xf>
    <xf numFmtId="0" fontId="6" fillId="0" borderId="48" xfId="0" applyFont="1" applyBorder="1" applyAlignment="1">
      <alignment vertical="center"/>
    </xf>
    <xf numFmtId="0" fontId="1" fillId="0" borderId="24" xfId="0" applyFont="1" applyBorder="1" applyAlignment="1">
      <alignment horizontal="left" vertical="center"/>
    </xf>
    <xf numFmtId="0" fontId="1" fillId="4" borderId="47" xfId="0" applyFont="1" applyFill="1" applyBorder="1" applyAlignment="1">
      <alignment horizontal="left" vertical="center"/>
    </xf>
    <xf numFmtId="0" fontId="1" fillId="0" borderId="48" xfId="0" applyFont="1" applyBorder="1" applyAlignment="1">
      <alignment horizontal="left" vertical="center"/>
    </xf>
    <xf numFmtId="0" fontId="1" fillId="4" borderId="48" xfId="0" applyFont="1" applyFill="1" applyBorder="1" applyAlignment="1">
      <alignment horizontal="left" vertical="center"/>
    </xf>
    <xf numFmtId="0" fontId="1" fillId="4" borderId="59" xfId="0" applyFont="1" applyFill="1" applyBorder="1" applyAlignment="1">
      <alignment vertical="center"/>
    </xf>
    <xf numFmtId="0" fontId="1" fillId="4" borderId="49" xfId="0" applyFont="1" applyFill="1" applyBorder="1" applyAlignment="1">
      <alignment vertical="center"/>
    </xf>
    <xf numFmtId="0" fontId="1" fillId="4" borderId="49" xfId="0" applyFont="1" applyFill="1" applyBorder="1" applyAlignment="1">
      <alignment horizontal="center" vertical="center"/>
    </xf>
    <xf numFmtId="43" fontId="4" fillId="4" borderId="48" xfId="1" applyFont="1" applyFill="1" applyBorder="1" applyAlignment="1">
      <alignment vertical="center"/>
    </xf>
    <xf numFmtId="0" fontId="1" fillId="4" borderId="27" xfId="0" applyFont="1" applyFill="1" applyBorder="1" applyAlignment="1">
      <alignment horizontal="left" vertical="center"/>
    </xf>
    <xf numFmtId="0" fontId="1" fillId="4" borderId="24" xfId="0" applyFont="1" applyFill="1" applyBorder="1" applyAlignment="1">
      <alignment horizontal="left" vertical="center"/>
    </xf>
    <xf numFmtId="0" fontId="1" fillId="4" borderId="0" xfId="0" applyFont="1" applyFill="1" applyAlignment="1">
      <alignment horizontal="center" vertical="center"/>
    </xf>
    <xf numFmtId="43" fontId="4" fillId="4" borderId="24" xfId="1" applyFont="1" applyFill="1" applyBorder="1" applyAlignment="1">
      <alignment vertical="center"/>
    </xf>
    <xf numFmtId="0" fontId="3" fillId="4" borderId="0" xfId="0" applyFont="1" applyFill="1" applyAlignment="1">
      <alignment horizontal="left" vertical="center"/>
    </xf>
    <xf numFmtId="164" fontId="4" fillId="0" borderId="0" xfId="0" applyNumberFormat="1" applyFont="1" applyAlignment="1">
      <alignment vertical="center"/>
    </xf>
    <xf numFmtId="0" fontId="1" fillId="0" borderId="37" xfId="0" applyFont="1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0" fontId="3" fillId="0" borderId="102" xfId="0" applyFont="1" applyBorder="1" applyAlignment="1">
      <alignment horizontal="center" vertical="center"/>
    </xf>
    <xf numFmtId="43" fontId="4" fillId="0" borderId="62" xfId="1" applyFont="1" applyBorder="1" applyAlignment="1">
      <alignment vertical="center"/>
    </xf>
    <xf numFmtId="0" fontId="1" fillId="0" borderId="53" xfId="0" applyFont="1" applyBorder="1" applyAlignment="1">
      <alignment horizontal="left" vertical="center"/>
    </xf>
    <xf numFmtId="0" fontId="3" fillId="0" borderId="52" xfId="0" applyFont="1" applyBorder="1" applyAlignment="1">
      <alignment horizontal="center" vertical="center"/>
    </xf>
    <xf numFmtId="0" fontId="6" fillId="0" borderId="53" xfId="0" applyFont="1" applyBorder="1" applyAlignment="1">
      <alignment vertical="center"/>
    </xf>
    <xf numFmtId="0" fontId="4" fillId="0" borderId="51" xfId="0" applyFont="1" applyBorder="1" applyAlignment="1">
      <alignment vertical="center"/>
    </xf>
    <xf numFmtId="0" fontId="2" fillId="0" borderId="52" xfId="0" applyFont="1" applyBorder="1" applyAlignment="1">
      <alignment horizontal="center" vertical="center"/>
    </xf>
    <xf numFmtId="43" fontId="2" fillId="0" borderId="69" xfId="1" applyFont="1" applyBorder="1" applyAlignment="1">
      <alignment vertical="center"/>
    </xf>
    <xf numFmtId="0" fontId="15" fillId="0" borderId="105" xfId="0" applyFont="1" applyBorder="1" applyAlignment="1">
      <alignment vertical="center"/>
    </xf>
    <xf numFmtId="0" fontId="15" fillId="0" borderId="106" xfId="0" applyFont="1" applyBorder="1" applyAlignment="1">
      <alignment vertical="center"/>
    </xf>
    <xf numFmtId="0" fontId="17" fillId="0" borderId="106" xfId="0" applyFont="1" applyBorder="1" applyAlignment="1">
      <alignment vertical="center"/>
    </xf>
    <xf numFmtId="0" fontId="15" fillId="0" borderId="106" xfId="0" applyFont="1" applyBorder="1" applyAlignment="1">
      <alignment horizontal="right" vertical="center"/>
    </xf>
    <xf numFmtId="43" fontId="2" fillId="0" borderId="98" xfId="1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43" xfId="2" applyFont="1" applyBorder="1" applyAlignment="1">
      <alignment horizontal="center" vertical="center"/>
    </xf>
    <xf numFmtId="43" fontId="4" fillId="0" borderId="45" xfId="1" applyFont="1" applyBorder="1" applyAlignment="1">
      <alignment horizontal="center" vertical="center"/>
    </xf>
    <xf numFmtId="49" fontId="2" fillId="0" borderId="15" xfId="2" applyNumberFormat="1" applyFont="1" applyBorder="1" applyAlignment="1">
      <alignment horizontal="center" vertical="center"/>
    </xf>
    <xf numFmtId="0" fontId="4" fillId="0" borderId="86" xfId="2" applyFont="1" applyBorder="1" applyAlignment="1">
      <alignment horizontal="right" vertical="center"/>
    </xf>
    <xf numFmtId="0" fontId="4" fillId="0" borderId="107" xfId="2" applyFont="1" applyBorder="1" applyAlignment="1">
      <alignment horizontal="left" vertical="center"/>
    </xf>
    <xf numFmtId="0" fontId="4" fillId="0" borderId="43" xfId="2" applyFont="1" applyBorder="1" applyAlignment="1">
      <alignment horizontal="left" vertical="center"/>
    </xf>
    <xf numFmtId="43" fontId="4" fillId="0" borderId="43" xfId="1" applyFont="1" applyBorder="1" applyAlignment="1">
      <alignment horizontal="center" vertical="center"/>
    </xf>
    <xf numFmtId="43" fontId="4" fillId="0" borderId="43" xfId="1" applyFont="1" applyFill="1" applyBorder="1" applyAlignment="1">
      <alignment horizontal="center" vertical="center"/>
    </xf>
    <xf numFmtId="43" fontId="4" fillId="0" borderId="108" xfId="1" applyFont="1" applyBorder="1" applyAlignment="1">
      <alignment horizontal="right" vertical="center"/>
    </xf>
    <xf numFmtId="0" fontId="2" fillId="0" borderId="86" xfId="2" applyFont="1" applyBorder="1" applyAlignment="1">
      <alignment horizontal="center" vertical="center"/>
    </xf>
    <xf numFmtId="0" fontId="2" fillId="0" borderId="43" xfId="2" applyFont="1" applyBorder="1" applyAlignment="1">
      <alignment vertical="center"/>
    </xf>
    <xf numFmtId="0" fontId="4" fillId="0" borderId="43" xfId="2" applyFont="1" applyBorder="1" applyAlignment="1">
      <alignment horizontal="right" vertical="center"/>
    </xf>
    <xf numFmtId="43" fontId="4" fillId="0" borderId="43" xfId="1" applyFont="1" applyFill="1" applyBorder="1" applyAlignment="1">
      <alignment horizontal="left" vertical="center"/>
    </xf>
    <xf numFmtId="0" fontId="4" fillId="0" borderId="107" xfId="2" applyFont="1" applyBorder="1" applyAlignment="1">
      <alignment vertical="center"/>
    </xf>
    <xf numFmtId="43" fontId="4" fillId="0" borderId="43" xfId="1" applyFont="1" applyBorder="1" applyAlignment="1">
      <alignment vertical="center"/>
    </xf>
    <xf numFmtId="43" fontId="4" fillId="0" borderId="43" xfId="1" applyFont="1" applyFill="1" applyBorder="1" applyAlignment="1">
      <alignment horizontal="right" vertical="center"/>
    </xf>
    <xf numFmtId="0" fontId="2" fillId="0" borderId="109" xfId="2" applyFont="1" applyBorder="1" applyAlignment="1">
      <alignment vertical="center"/>
    </xf>
    <xf numFmtId="0" fontId="4" fillId="0" borderId="110" xfId="2" applyFont="1" applyBorder="1" applyAlignment="1">
      <alignment vertical="center"/>
    </xf>
    <xf numFmtId="0" fontId="4" fillId="0" borderId="111" xfId="2" applyFont="1" applyBorder="1" applyAlignment="1">
      <alignment vertical="center"/>
    </xf>
    <xf numFmtId="43" fontId="4" fillId="0" borderId="111" xfId="1" applyFont="1" applyBorder="1" applyAlignment="1">
      <alignment vertical="center"/>
    </xf>
    <xf numFmtId="43" fontId="4" fillId="0" borderId="112" xfId="1" applyFont="1" applyBorder="1" applyAlignment="1">
      <alignment vertical="center"/>
    </xf>
    <xf numFmtId="0" fontId="2" fillId="0" borderId="113" xfId="2" applyFont="1" applyBorder="1" applyAlignment="1">
      <alignment horizontal="left" vertical="center"/>
    </xf>
    <xf numFmtId="0" fontId="4" fillId="0" borderId="114" xfId="2" applyFont="1" applyBorder="1" applyAlignment="1">
      <alignment vertical="center"/>
    </xf>
    <xf numFmtId="43" fontId="4" fillId="0" borderId="111" xfId="1" applyFont="1" applyBorder="1" applyAlignment="1">
      <alignment horizontal="center" vertical="center"/>
    </xf>
    <xf numFmtId="43" fontId="2" fillId="0" borderId="79" xfId="1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3" xfId="8" applyFont="1" applyBorder="1" applyAlignment="1">
      <alignment horizontal="center"/>
    </xf>
    <xf numFmtId="0" fontId="19" fillId="0" borderId="13" xfId="8" applyFont="1" applyBorder="1" applyAlignment="1">
      <alignment vertical="center"/>
    </xf>
    <xf numFmtId="0" fontId="19" fillId="0" borderId="13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24" xfId="0" applyFont="1" applyBorder="1" applyAlignment="1">
      <alignment horizontal="left" vertical="center"/>
    </xf>
    <xf numFmtId="0" fontId="19" fillId="0" borderId="13" xfId="8" applyFont="1" applyBorder="1" applyAlignment="1">
      <alignment horizontal="center" vertical="center"/>
    </xf>
    <xf numFmtId="0" fontId="4" fillId="0" borderId="16" xfId="2" applyFont="1" applyBorder="1" applyAlignment="1">
      <alignment horizontal="left" vertical="center" wrapText="1"/>
    </xf>
    <xf numFmtId="0" fontId="4" fillId="0" borderId="17" xfId="2" applyFont="1" applyBorder="1" applyAlignment="1">
      <alignment horizontal="left" vertical="center" wrapText="1"/>
    </xf>
    <xf numFmtId="0" fontId="4" fillId="0" borderId="20" xfId="2" applyFont="1" applyBorder="1" applyAlignment="1">
      <alignment horizontal="left" vertical="center" wrapText="1"/>
    </xf>
    <xf numFmtId="0" fontId="2" fillId="0" borderId="53" xfId="2" applyFont="1" applyBorder="1" applyAlignment="1">
      <alignment vertical="center"/>
    </xf>
    <xf numFmtId="0" fontId="2" fillId="0" borderId="51" xfId="2" applyFont="1" applyBorder="1" applyAlignment="1">
      <alignment vertical="center"/>
    </xf>
    <xf numFmtId="0" fontId="2" fillId="0" borderId="60" xfId="2" applyFont="1" applyBorder="1" applyAlignment="1">
      <alignment vertical="center"/>
    </xf>
    <xf numFmtId="0" fontId="2" fillId="0" borderId="32" xfId="2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/>
    </xf>
    <xf numFmtId="0" fontId="6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8" fillId="0" borderId="82" xfId="0" applyFont="1" applyBorder="1" applyAlignment="1">
      <alignment horizontal="left" vertical="center" wrapText="1"/>
    </xf>
    <xf numFmtId="0" fontId="18" fillId="0" borderId="83" xfId="0" applyFont="1" applyBorder="1" applyAlignment="1">
      <alignment horizontal="left" vertical="center" wrapText="1"/>
    </xf>
    <xf numFmtId="0" fontId="18" fillId="0" borderId="84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24" xfId="0" applyFont="1" applyBorder="1" applyAlignment="1">
      <alignment horizontal="left" vertical="center"/>
    </xf>
    <xf numFmtId="0" fontId="19" fillId="0" borderId="109" xfId="0" applyFont="1" applyBorder="1" applyAlignment="1">
      <alignment horizontal="left" vertical="center" wrapText="1"/>
    </xf>
    <xf numFmtId="0" fontId="19" fillId="0" borderId="110" xfId="0" applyFont="1" applyBorder="1" applyAlignment="1">
      <alignment horizontal="left" vertical="center" wrapText="1"/>
    </xf>
    <xf numFmtId="0" fontId="19" fillId="0" borderId="114" xfId="0" applyFont="1" applyBorder="1" applyAlignment="1">
      <alignment horizontal="left" vertical="center" wrapText="1"/>
    </xf>
    <xf numFmtId="0" fontId="4" fillId="2" borderId="57" xfId="2" applyFont="1" applyFill="1" applyBorder="1" applyAlignment="1">
      <alignment horizontal="left" vertical="center" wrapText="1"/>
    </xf>
    <xf numFmtId="0" fontId="4" fillId="2" borderId="51" xfId="2" applyFont="1" applyFill="1" applyBorder="1" applyAlignment="1">
      <alignment horizontal="left" vertical="center" wrapText="1"/>
    </xf>
    <xf numFmtId="0" fontId="4" fillId="2" borderId="52" xfId="2" applyFont="1" applyFill="1" applyBorder="1" applyAlignment="1">
      <alignment horizontal="left" vertical="center" wrapText="1"/>
    </xf>
    <xf numFmtId="0" fontId="2" fillId="0" borderId="16" xfId="2" applyFont="1" applyBorder="1" applyAlignment="1">
      <alignment horizontal="left" vertical="center" wrapText="1"/>
    </xf>
    <xf numFmtId="0" fontId="2" fillId="0" borderId="17" xfId="2" applyFont="1" applyBorder="1" applyAlignment="1">
      <alignment horizontal="left" vertical="center" wrapText="1"/>
    </xf>
    <xf numFmtId="0" fontId="2" fillId="0" borderId="20" xfId="2" applyFont="1" applyBorder="1" applyAlignment="1">
      <alignment horizontal="left" vertical="center" wrapText="1"/>
    </xf>
    <xf numFmtId="0" fontId="4" fillId="0" borderId="40" xfId="2" applyFont="1" applyBorder="1" applyAlignment="1">
      <alignment vertical="center" wrapText="1"/>
    </xf>
    <xf numFmtId="0" fontId="1" fillId="0" borderId="41" xfId="2" applyBorder="1" applyAlignment="1">
      <alignment vertical="center" wrapText="1"/>
    </xf>
    <xf numFmtId="0" fontId="1" fillId="0" borderId="42" xfId="2" applyBorder="1" applyAlignment="1">
      <alignment vertical="center" wrapText="1"/>
    </xf>
    <xf numFmtId="0" fontId="4" fillId="0" borderId="57" xfId="2" applyFont="1" applyBorder="1" applyAlignment="1">
      <alignment vertical="center"/>
    </xf>
    <xf numFmtId="0" fontId="1" fillId="0" borderId="51" xfId="2" applyBorder="1" applyAlignment="1">
      <alignment vertical="center"/>
    </xf>
    <xf numFmtId="0" fontId="1" fillId="0" borderId="52" xfId="2" applyBorder="1" applyAlignment="1">
      <alignment vertical="center"/>
    </xf>
    <xf numFmtId="0" fontId="1" fillId="0" borderId="12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2" fillId="0" borderId="68" xfId="0" applyFont="1" applyBorder="1" applyAlignment="1">
      <alignment horizontal="left" vertical="center" indent="3"/>
    </xf>
    <xf numFmtId="43" fontId="2" fillId="0" borderId="67" xfId="1" applyFont="1" applyBorder="1" applyAlignment="1">
      <alignment vertical="center"/>
    </xf>
    <xf numFmtId="0" fontId="2" fillId="0" borderId="68" xfId="0" applyFont="1" applyBorder="1" applyAlignment="1">
      <alignment horizontal="left" vertical="center"/>
    </xf>
    <xf numFmtId="43" fontId="2" fillId="0" borderId="68" xfId="1" applyFont="1" applyBorder="1" applyAlignment="1">
      <alignment vertical="center"/>
    </xf>
    <xf numFmtId="0" fontId="1" fillId="4" borderId="12" xfId="0" applyFont="1" applyFill="1" applyBorder="1" applyAlignment="1">
      <alignment horizontal="left" vertical="center" wrapText="1"/>
    </xf>
    <xf numFmtId="0" fontId="1" fillId="4" borderId="0" xfId="0" applyFont="1" applyFill="1" applyAlignment="1">
      <alignment horizontal="left" vertical="center" wrapText="1"/>
    </xf>
    <xf numFmtId="0" fontId="1" fillId="4" borderId="24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3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" fontId="1" fillId="0" borderId="12" xfId="0" applyNumberFormat="1" applyFont="1" applyBorder="1" applyAlignment="1">
      <alignment horizontal="left" vertical="center"/>
    </xf>
    <xf numFmtId="4" fontId="1" fillId="0" borderId="0" xfId="0" applyNumberFormat="1" applyFont="1" applyAlignment="1">
      <alignment horizontal="left" vertical="center"/>
    </xf>
    <xf numFmtId="4" fontId="1" fillId="0" borderId="24" xfId="0" applyNumberFormat="1" applyFont="1" applyBorder="1" applyAlignment="1">
      <alignment horizontal="left" vertical="center"/>
    </xf>
    <xf numFmtId="0" fontId="2" fillId="0" borderId="0" xfId="2" applyFont="1" applyAlignment="1">
      <alignment horizontal="left" vertical="center" wrapText="1"/>
    </xf>
    <xf numFmtId="0" fontId="19" fillId="0" borderId="12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9" fillId="0" borderId="24" xfId="0" applyFont="1" applyBorder="1" applyAlignment="1">
      <alignment vertical="center"/>
    </xf>
    <xf numFmtId="0" fontId="19" fillId="0" borderId="2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19" fillId="0" borderId="12" xfId="8" applyFont="1" applyBorder="1" applyAlignment="1">
      <alignment horizontal="center" vertical="center"/>
    </xf>
  </cellXfs>
  <cellStyles count="9">
    <cellStyle name="Comma" xfId="1" builtinId="3"/>
    <cellStyle name="Comma 2 2" xfId="3" xr:uid="{00000000-0005-0000-0000-000001000000}"/>
    <cellStyle name="Comma 3 2" xfId="4" xr:uid="{00000000-0005-0000-0000-000002000000}"/>
    <cellStyle name="Comma 3 2 2" xfId="6" xr:uid="{00000000-0005-0000-0000-000003000000}"/>
    <cellStyle name="Normal" xfId="0" builtinId="0"/>
    <cellStyle name="Normal 2 2" xfId="2" xr:uid="{00000000-0005-0000-0000-000005000000}"/>
    <cellStyle name="Normal 2 2 2" xfId="7" xr:uid="{00000000-0005-0000-0000-000006000000}"/>
    <cellStyle name="Normal 3 2 2" xfId="5" xr:uid="{00000000-0005-0000-0000-000007000000}"/>
    <cellStyle name="Normal_BILL No1_P&amp;GS-Stock&amp;Concor" xfId="8" xr:uid="{53DADF3A-BDA2-492C-B8B6-021B57907B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120315</xdr:colOff>
      <xdr:row>5</xdr:row>
      <xdr:rowOff>16249</xdr:rowOff>
    </xdr:from>
    <xdr:to>
      <xdr:col>1</xdr:col>
      <xdr:colOff>558800</xdr:colOff>
      <xdr:row>7</xdr:row>
      <xdr:rowOff>13504</xdr:rowOff>
    </xdr:to>
    <xdr:pic>
      <xdr:nvPicPr>
        <xdr:cNvPr id="2" name="Picture 1" descr="RA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844" y="1153806"/>
          <a:ext cx="438485" cy="361927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678181</xdr:colOff>
      <xdr:row>2</xdr:row>
      <xdr:rowOff>152400</xdr:rowOff>
    </xdr:from>
    <xdr:to>
      <xdr:col>8</xdr:col>
      <xdr:colOff>1089661</xdr:colOff>
      <xdr:row>4</xdr:row>
      <xdr:rowOff>86037</xdr:rowOff>
    </xdr:to>
    <xdr:pic>
      <xdr:nvPicPr>
        <xdr:cNvPr id="2" name="Picture 1" descr="RAlogo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84724" y="870857"/>
          <a:ext cx="411480" cy="298309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120315</xdr:colOff>
      <xdr:row>5</xdr:row>
      <xdr:rowOff>16249</xdr:rowOff>
    </xdr:from>
    <xdr:to>
      <xdr:col>1</xdr:col>
      <xdr:colOff>558800</xdr:colOff>
      <xdr:row>7</xdr:row>
      <xdr:rowOff>13504</xdr:rowOff>
    </xdr:to>
    <xdr:pic>
      <xdr:nvPicPr>
        <xdr:cNvPr id="2" name="Picture 1" descr="RA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844" y="1153806"/>
          <a:ext cx="438485" cy="361927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120315</xdr:colOff>
      <xdr:row>5</xdr:row>
      <xdr:rowOff>16249</xdr:rowOff>
    </xdr:from>
    <xdr:to>
      <xdr:col>1</xdr:col>
      <xdr:colOff>558800</xdr:colOff>
      <xdr:row>7</xdr:row>
      <xdr:rowOff>13504</xdr:rowOff>
    </xdr:to>
    <xdr:pic>
      <xdr:nvPicPr>
        <xdr:cNvPr id="2" name="Picture 1" descr="RAlog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844" y="1153806"/>
          <a:ext cx="438485" cy="361927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678181</xdr:colOff>
      <xdr:row>2</xdr:row>
      <xdr:rowOff>152400</xdr:rowOff>
    </xdr:from>
    <xdr:to>
      <xdr:col>8</xdr:col>
      <xdr:colOff>1089661</xdr:colOff>
      <xdr:row>4</xdr:row>
      <xdr:rowOff>86037</xdr:rowOff>
    </xdr:to>
    <xdr:pic>
      <xdr:nvPicPr>
        <xdr:cNvPr id="2" name="Picture 1" descr="RAlogo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4456" y="876300"/>
          <a:ext cx="411480" cy="305112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678181</xdr:colOff>
      <xdr:row>2</xdr:row>
      <xdr:rowOff>152400</xdr:rowOff>
    </xdr:from>
    <xdr:to>
      <xdr:col>8</xdr:col>
      <xdr:colOff>1089661</xdr:colOff>
      <xdr:row>4</xdr:row>
      <xdr:rowOff>86037</xdr:rowOff>
    </xdr:to>
    <xdr:pic>
      <xdr:nvPicPr>
        <xdr:cNvPr id="2" name="Picture 1" descr="RAlog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4456" y="876300"/>
          <a:ext cx="411480" cy="305112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678181</xdr:colOff>
      <xdr:row>2</xdr:row>
      <xdr:rowOff>152400</xdr:rowOff>
    </xdr:from>
    <xdr:to>
      <xdr:col>8</xdr:col>
      <xdr:colOff>1089661</xdr:colOff>
      <xdr:row>4</xdr:row>
      <xdr:rowOff>86037</xdr:rowOff>
    </xdr:to>
    <xdr:pic>
      <xdr:nvPicPr>
        <xdr:cNvPr id="2" name="Picture 1" descr="RAlogo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4456" y="876300"/>
          <a:ext cx="411480" cy="305112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678181</xdr:colOff>
      <xdr:row>2</xdr:row>
      <xdr:rowOff>152400</xdr:rowOff>
    </xdr:from>
    <xdr:to>
      <xdr:col>8</xdr:col>
      <xdr:colOff>1089661</xdr:colOff>
      <xdr:row>4</xdr:row>
      <xdr:rowOff>86037</xdr:rowOff>
    </xdr:to>
    <xdr:pic>
      <xdr:nvPicPr>
        <xdr:cNvPr id="2" name="Picture 1" descr="RAlogo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4456" y="876300"/>
          <a:ext cx="411480" cy="305112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678181</xdr:colOff>
      <xdr:row>2</xdr:row>
      <xdr:rowOff>152400</xdr:rowOff>
    </xdr:from>
    <xdr:to>
      <xdr:col>8</xdr:col>
      <xdr:colOff>1089661</xdr:colOff>
      <xdr:row>4</xdr:row>
      <xdr:rowOff>86037</xdr:rowOff>
    </xdr:to>
    <xdr:pic>
      <xdr:nvPicPr>
        <xdr:cNvPr id="2" name="Picture 1" descr="RAlogo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4456" y="876300"/>
          <a:ext cx="411480" cy="305112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678181</xdr:colOff>
      <xdr:row>2</xdr:row>
      <xdr:rowOff>152400</xdr:rowOff>
    </xdr:from>
    <xdr:to>
      <xdr:col>8</xdr:col>
      <xdr:colOff>1089661</xdr:colOff>
      <xdr:row>4</xdr:row>
      <xdr:rowOff>86037</xdr:rowOff>
    </xdr:to>
    <xdr:pic>
      <xdr:nvPicPr>
        <xdr:cNvPr id="2" name="Picture 1" descr="RAlogo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84724" y="870857"/>
          <a:ext cx="411480" cy="298309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ROUGHTON%20INT\Regions\Asia%20South%20East%20and%20Caribbean%20(RCW)\Uganda\UG0008_WB_KPA_00%2098_RIMM00_RPSA00\Open%20Folder\Tender%20Docs%20KPA\Cost%20estimates%20-%20BOQ\Confidential%20cost%20Estimate_PN\BOQP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ILL1_CEE"/>
      <sheetName val="BILL2"/>
      <sheetName val="BILL3"/>
      <sheetName val="BILL4"/>
      <sheetName val="BILL5"/>
      <sheetName val="BILL7"/>
      <sheetName val="BILL8"/>
      <sheetName val="BILL6-1"/>
      <sheetName val="BILL6-2"/>
      <sheetName val="BILL6-3"/>
      <sheetName val="BILL6-4"/>
      <sheetName val="Bill1 Sum"/>
      <sheetName val="Bill2 Sum"/>
      <sheetName val="Bill3 Sum"/>
      <sheetName val="Bill4 sum"/>
      <sheetName val="Bill5 Sum"/>
      <sheetName val="Bill6 Tot_Sum"/>
      <sheetName val="Bill6.1 Sum"/>
      <sheetName val="Bill6.2 Sum"/>
      <sheetName val="Bill6.3 Sum"/>
      <sheetName val="Bill6.4 Sum"/>
      <sheetName val="Bill7 Sum"/>
      <sheetName val="Bill8 sum"/>
      <sheetName val="grand sum"/>
      <sheetName val="Sheet1"/>
      <sheetName val="Sheet2"/>
      <sheetName val="Sheet3"/>
      <sheetName val="Sheet4"/>
      <sheetName val="Sheet5"/>
      <sheetName val="Sheet6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Bill1_Sum"/>
      <sheetName val="Bill2_Sum"/>
      <sheetName val="Bill3_Sum"/>
      <sheetName val="Bill4_sum"/>
      <sheetName val="Bill5_Sum"/>
      <sheetName val="Bill6_Tot_Sum"/>
      <sheetName val="Bill6_1_Sum"/>
      <sheetName val="Bill6_2_Sum"/>
      <sheetName val="Bill6_3_Sum"/>
      <sheetName val="Bill6_4_Sum"/>
      <sheetName val="Bill7_Sum"/>
      <sheetName val="Bill8_sum"/>
      <sheetName val="grand_sum"/>
      <sheetName val="Bill1_Sum2"/>
      <sheetName val="Bill2_Sum2"/>
      <sheetName val="Bill3_Sum2"/>
      <sheetName val="Bill4_sum2"/>
      <sheetName val="Bill5_Sum2"/>
      <sheetName val="Bill6_Tot_Sum2"/>
      <sheetName val="Bill6_1_Sum2"/>
      <sheetName val="Bill6_2_Sum2"/>
      <sheetName val="Bill6_3_Sum2"/>
      <sheetName val="Bill6_4_Sum2"/>
      <sheetName val="Bill7_Sum2"/>
      <sheetName val="Bill8_sum2"/>
      <sheetName val="grand_sum2"/>
      <sheetName val="Bill1_Sum1"/>
      <sheetName val="Bill2_Sum1"/>
      <sheetName val="Bill3_Sum1"/>
      <sheetName val="Bill4_sum1"/>
      <sheetName val="Bill5_Sum1"/>
      <sheetName val="Bill6_Tot_Sum1"/>
      <sheetName val="Bill6_1_Sum1"/>
      <sheetName val="Bill6_2_Sum1"/>
      <sheetName val="Bill6_3_Sum1"/>
      <sheetName val="Bill6_4_Sum1"/>
      <sheetName val="Bill7_Sum1"/>
      <sheetName val="Bill8_sum1"/>
      <sheetName val="grand_sum1"/>
    </sheetNames>
    <sheetDataSet>
      <sheetData sheetId="0" refreshError="1">
        <row r="55">
          <cell r="B55" t="str">
            <v>(a) Provide Engineer's Office, including all furniture, equipment and services.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B1:K176"/>
  <sheetViews>
    <sheetView showGridLines="0" view="pageBreakPreview" topLeftCell="A92" zoomScaleNormal="100" zoomScaleSheetLayoutView="100" workbookViewId="0">
      <selection activeCell="H88" sqref="H88"/>
    </sheetView>
  </sheetViews>
  <sheetFormatPr defaultRowHeight="14" x14ac:dyDescent="0.25"/>
  <cols>
    <col min="1" max="1" width="1.26953125" style="5" customWidth="1"/>
    <col min="2" max="2" width="11.36328125" style="5" customWidth="1"/>
    <col min="3" max="4" width="15.7265625" style="5" customWidth="1"/>
    <col min="5" max="5" width="44.54296875" style="5" customWidth="1"/>
    <col min="6" max="6" width="12.36328125" style="5" customWidth="1"/>
    <col min="7" max="7" width="14.81640625" style="106" bestFit="1" customWidth="1"/>
    <col min="8" max="8" width="16.7265625" style="400" customWidth="1"/>
    <col min="9" max="9" width="20.54296875" style="401" customWidth="1"/>
    <col min="10" max="10" width="5.81640625" style="5" customWidth="1"/>
    <col min="11" max="11" width="11.1796875" style="5" bestFit="1" customWidth="1"/>
    <col min="12" max="232" width="9.26953125" style="5"/>
    <col min="233" max="233" width="11.36328125" style="5" customWidth="1"/>
    <col min="234" max="235" width="15.7265625" style="5" customWidth="1"/>
    <col min="236" max="236" width="34.36328125" style="5" customWidth="1"/>
    <col min="237" max="237" width="12.36328125" style="5" customWidth="1"/>
    <col min="238" max="238" width="11.7265625" style="5" customWidth="1"/>
    <col min="239" max="239" width="15" style="5" customWidth="1"/>
    <col min="240" max="240" width="19.1796875" style="5" customWidth="1"/>
    <col min="241" max="488" width="9.26953125" style="5"/>
    <col min="489" max="489" width="11.36328125" style="5" customWidth="1"/>
    <col min="490" max="491" width="15.7265625" style="5" customWidth="1"/>
    <col min="492" max="492" width="34.36328125" style="5" customWidth="1"/>
    <col min="493" max="493" width="12.36328125" style="5" customWidth="1"/>
    <col min="494" max="494" width="11.7265625" style="5" customWidth="1"/>
    <col min="495" max="495" width="15" style="5" customWidth="1"/>
    <col min="496" max="496" width="19.1796875" style="5" customWidth="1"/>
    <col min="497" max="744" width="9.26953125" style="5"/>
    <col min="745" max="745" width="11.36328125" style="5" customWidth="1"/>
    <col min="746" max="747" width="15.7265625" style="5" customWidth="1"/>
    <col min="748" max="748" width="34.36328125" style="5" customWidth="1"/>
    <col min="749" max="749" width="12.36328125" style="5" customWidth="1"/>
    <col min="750" max="750" width="11.7265625" style="5" customWidth="1"/>
    <col min="751" max="751" width="15" style="5" customWidth="1"/>
    <col min="752" max="752" width="19.1796875" style="5" customWidth="1"/>
    <col min="753" max="1000" width="9.26953125" style="5"/>
    <col min="1001" max="1001" width="11.36328125" style="5" customWidth="1"/>
    <col min="1002" max="1003" width="15.7265625" style="5" customWidth="1"/>
    <col min="1004" max="1004" width="34.36328125" style="5" customWidth="1"/>
    <col min="1005" max="1005" width="12.36328125" style="5" customWidth="1"/>
    <col min="1006" max="1006" width="11.7265625" style="5" customWidth="1"/>
    <col min="1007" max="1007" width="15" style="5" customWidth="1"/>
    <col min="1008" max="1008" width="19.1796875" style="5" customWidth="1"/>
    <col min="1009" max="1256" width="9.26953125" style="5"/>
    <col min="1257" max="1257" width="11.36328125" style="5" customWidth="1"/>
    <col min="1258" max="1259" width="15.7265625" style="5" customWidth="1"/>
    <col min="1260" max="1260" width="34.36328125" style="5" customWidth="1"/>
    <col min="1261" max="1261" width="12.36328125" style="5" customWidth="1"/>
    <col min="1262" max="1262" width="11.7265625" style="5" customWidth="1"/>
    <col min="1263" max="1263" width="15" style="5" customWidth="1"/>
    <col min="1264" max="1264" width="19.1796875" style="5" customWidth="1"/>
    <col min="1265" max="1512" width="9.26953125" style="5"/>
    <col min="1513" max="1513" width="11.36328125" style="5" customWidth="1"/>
    <col min="1514" max="1515" width="15.7265625" style="5" customWidth="1"/>
    <col min="1516" max="1516" width="34.36328125" style="5" customWidth="1"/>
    <col min="1517" max="1517" width="12.36328125" style="5" customWidth="1"/>
    <col min="1518" max="1518" width="11.7265625" style="5" customWidth="1"/>
    <col min="1519" max="1519" width="15" style="5" customWidth="1"/>
    <col min="1520" max="1520" width="19.1796875" style="5" customWidth="1"/>
    <col min="1521" max="1768" width="9.26953125" style="5"/>
    <col min="1769" max="1769" width="11.36328125" style="5" customWidth="1"/>
    <col min="1770" max="1771" width="15.7265625" style="5" customWidth="1"/>
    <col min="1772" max="1772" width="34.36328125" style="5" customWidth="1"/>
    <col min="1773" max="1773" width="12.36328125" style="5" customWidth="1"/>
    <col min="1774" max="1774" width="11.7265625" style="5" customWidth="1"/>
    <col min="1775" max="1775" width="15" style="5" customWidth="1"/>
    <col min="1776" max="1776" width="19.1796875" style="5" customWidth="1"/>
    <col min="1777" max="2024" width="9.26953125" style="5"/>
    <col min="2025" max="2025" width="11.36328125" style="5" customWidth="1"/>
    <col min="2026" max="2027" width="15.7265625" style="5" customWidth="1"/>
    <col min="2028" max="2028" width="34.36328125" style="5" customWidth="1"/>
    <col min="2029" max="2029" width="12.36328125" style="5" customWidth="1"/>
    <col min="2030" max="2030" width="11.7265625" style="5" customWidth="1"/>
    <col min="2031" max="2031" width="15" style="5" customWidth="1"/>
    <col min="2032" max="2032" width="19.1796875" style="5" customWidth="1"/>
    <col min="2033" max="2280" width="9.26953125" style="5"/>
    <col min="2281" max="2281" width="11.36328125" style="5" customWidth="1"/>
    <col min="2282" max="2283" width="15.7265625" style="5" customWidth="1"/>
    <col min="2284" max="2284" width="34.36328125" style="5" customWidth="1"/>
    <col min="2285" max="2285" width="12.36328125" style="5" customWidth="1"/>
    <col min="2286" max="2286" width="11.7265625" style="5" customWidth="1"/>
    <col min="2287" max="2287" width="15" style="5" customWidth="1"/>
    <col min="2288" max="2288" width="19.1796875" style="5" customWidth="1"/>
    <col min="2289" max="2536" width="9.26953125" style="5"/>
    <col min="2537" max="2537" width="11.36328125" style="5" customWidth="1"/>
    <col min="2538" max="2539" width="15.7265625" style="5" customWidth="1"/>
    <col min="2540" max="2540" width="34.36328125" style="5" customWidth="1"/>
    <col min="2541" max="2541" width="12.36328125" style="5" customWidth="1"/>
    <col min="2542" max="2542" width="11.7265625" style="5" customWidth="1"/>
    <col min="2543" max="2543" width="15" style="5" customWidth="1"/>
    <col min="2544" max="2544" width="19.1796875" style="5" customWidth="1"/>
    <col min="2545" max="2792" width="9.26953125" style="5"/>
    <col min="2793" max="2793" width="11.36328125" style="5" customWidth="1"/>
    <col min="2794" max="2795" width="15.7265625" style="5" customWidth="1"/>
    <col min="2796" max="2796" width="34.36328125" style="5" customWidth="1"/>
    <col min="2797" max="2797" width="12.36328125" style="5" customWidth="1"/>
    <col min="2798" max="2798" width="11.7265625" style="5" customWidth="1"/>
    <col min="2799" max="2799" width="15" style="5" customWidth="1"/>
    <col min="2800" max="2800" width="19.1796875" style="5" customWidth="1"/>
    <col min="2801" max="3048" width="9.26953125" style="5"/>
    <col min="3049" max="3049" width="11.36328125" style="5" customWidth="1"/>
    <col min="3050" max="3051" width="15.7265625" style="5" customWidth="1"/>
    <col min="3052" max="3052" width="34.36328125" style="5" customWidth="1"/>
    <col min="3053" max="3053" width="12.36328125" style="5" customWidth="1"/>
    <col min="3054" max="3054" width="11.7265625" style="5" customWidth="1"/>
    <col min="3055" max="3055" width="15" style="5" customWidth="1"/>
    <col min="3056" max="3056" width="19.1796875" style="5" customWidth="1"/>
    <col min="3057" max="3304" width="9.26953125" style="5"/>
    <col min="3305" max="3305" width="11.36328125" style="5" customWidth="1"/>
    <col min="3306" max="3307" width="15.7265625" style="5" customWidth="1"/>
    <col min="3308" max="3308" width="34.36328125" style="5" customWidth="1"/>
    <col min="3309" max="3309" width="12.36328125" style="5" customWidth="1"/>
    <col min="3310" max="3310" width="11.7265625" style="5" customWidth="1"/>
    <col min="3311" max="3311" width="15" style="5" customWidth="1"/>
    <col min="3312" max="3312" width="19.1796875" style="5" customWidth="1"/>
    <col min="3313" max="3560" width="9.26953125" style="5"/>
    <col min="3561" max="3561" width="11.36328125" style="5" customWidth="1"/>
    <col min="3562" max="3563" width="15.7265625" style="5" customWidth="1"/>
    <col min="3564" max="3564" width="34.36328125" style="5" customWidth="1"/>
    <col min="3565" max="3565" width="12.36328125" style="5" customWidth="1"/>
    <col min="3566" max="3566" width="11.7265625" style="5" customWidth="1"/>
    <col min="3567" max="3567" width="15" style="5" customWidth="1"/>
    <col min="3568" max="3568" width="19.1796875" style="5" customWidth="1"/>
    <col min="3569" max="3816" width="9.26953125" style="5"/>
    <col min="3817" max="3817" width="11.36328125" style="5" customWidth="1"/>
    <col min="3818" max="3819" width="15.7265625" style="5" customWidth="1"/>
    <col min="3820" max="3820" width="34.36328125" style="5" customWidth="1"/>
    <col min="3821" max="3821" width="12.36328125" style="5" customWidth="1"/>
    <col min="3822" max="3822" width="11.7265625" style="5" customWidth="1"/>
    <col min="3823" max="3823" width="15" style="5" customWidth="1"/>
    <col min="3824" max="3824" width="19.1796875" style="5" customWidth="1"/>
    <col min="3825" max="4072" width="9.26953125" style="5"/>
    <col min="4073" max="4073" width="11.36328125" style="5" customWidth="1"/>
    <col min="4074" max="4075" width="15.7265625" style="5" customWidth="1"/>
    <col min="4076" max="4076" width="34.36328125" style="5" customWidth="1"/>
    <col min="4077" max="4077" width="12.36328125" style="5" customWidth="1"/>
    <col min="4078" max="4078" width="11.7265625" style="5" customWidth="1"/>
    <col min="4079" max="4079" width="15" style="5" customWidth="1"/>
    <col min="4080" max="4080" width="19.1796875" style="5" customWidth="1"/>
    <col min="4081" max="4328" width="9.26953125" style="5"/>
    <col min="4329" max="4329" width="11.36328125" style="5" customWidth="1"/>
    <col min="4330" max="4331" width="15.7265625" style="5" customWidth="1"/>
    <col min="4332" max="4332" width="34.36328125" style="5" customWidth="1"/>
    <col min="4333" max="4333" width="12.36328125" style="5" customWidth="1"/>
    <col min="4334" max="4334" width="11.7265625" style="5" customWidth="1"/>
    <col min="4335" max="4335" width="15" style="5" customWidth="1"/>
    <col min="4336" max="4336" width="19.1796875" style="5" customWidth="1"/>
    <col min="4337" max="4584" width="9.26953125" style="5"/>
    <col min="4585" max="4585" width="11.36328125" style="5" customWidth="1"/>
    <col min="4586" max="4587" width="15.7265625" style="5" customWidth="1"/>
    <col min="4588" max="4588" width="34.36328125" style="5" customWidth="1"/>
    <col min="4589" max="4589" width="12.36328125" style="5" customWidth="1"/>
    <col min="4590" max="4590" width="11.7265625" style="5" customWidth="1"/>
    <col min="4591" max="4591" width="15" style="5" customWidth="1"/>
    <col min="4592" max="4592" width="19.1796875" style="5" customWidth="1"/>
    <col min="4593" max="4840" width="9.26953125" style="5"/>
    <col min="4841" max="4841" width="11.36328125" style="5" customWidth="1"/>
    <col min="4842" max="4843" width="15.7265625" style="5" customWidth="1"/>
    <col min="4844" max="4844" width="34.36328125" style="5" customWidth="1"/>
    <col min="4845" max="4845" width="12.36328125" style="5" customWidth="1"/>
    <col min="4846" max="4846" width="11.7265625" style="5" customWidth="1"/>
    <col min="4847" max="4847" width="15" style="5" customWidth="1"/>
    <col min="4848" max="4848" width="19.1796875" style="5" customWidth="1"/>
    <col min="4849" max="5096" width="9.26953125" style="5"/>
    <col min="5097" max="5097" width="11.36328125" style="5" customWidth="1"/>
    <col min="5098" max="5099" width="15.7265625" style="5" customWidth="1"/>
    <col min="5100" max="5100" width="34.36328125" style="5" customWidth="1"/>
    <col min="5101" max="5101" width="12.36328125" style="5" customWidth="1"/>
    <col min="5102" max="5102" width="11.7265625" style="5" customWidth="1"/>
    <col min="5103" max="5103" width="15" style="5" customWidth="1"/>
    <col min="5104" max="5104" width="19.1796875" style="5" customWidth="1"/>
    <col min="5105" max="5352" width="9.26953125" style="5"/>
    <col min="5353" max="5353" width="11.36328125" style="5" customWidth="1"/>
    <col min="5354" max="5355" width="15.7265625" style="5" customWidth="1"/>
    <col min="5356" max="5356" width="34.36328125" style="5" customWidth="1"/>
    <col min="5357" max="5357" width="12.36328125" style="5" customWidth="1"/>
    <col min="5358" max="5358" width="11.7265625" style="5" customWidth="1"/>
    <col min="5359" max="5359" width="15" style="5" customWidth="1"/>
    <col min="5360" max="5360" width="19.1796875" style="5" customWidth="1"/>
    <col min="5361" max="5608" width="9.26953125" style="5"/>
    <col min="5609" max="5609" width="11.36328125" style="5" customWidth="1"/>
    <col min="5610" max="5611" width="15.7265625" style="5" customWidth="1"/>
    <col min="5612" max="5612" width="34.36328125" style="5" customWidth="1"/>
    <col min="5613" max="5613" width="12.36328125" style="5" customWidth="1"/>
    <col min="5614" max="5614" width="11.7265625" style="5" customWidth="1"/>
    <col min="5615" max="5615" width="15" style="5" customWidth="1"/>
    <col min="5616" max="5616" width="19.1796875" style="5" customWidth="1"/>
    <col min="5617" max="5864" width="9.26953125" style="5"/>
    <col min="5865" max="5865" width="11.36328125" style="5" customWidth="1"/>
    <col min="5866" max="5867" width="15.7265625" style="5" customWidth="1"/>
    <col min="5868" max="5868" width="34.36328125" style="5" customWidth="1"/>
    <col min="5869" max="5869" width="12.36328125" style="5" customWidth="1"/>
    <col min="5870" max="5870" width="11.7265625" style="5" customWidth="1"/>
    <col min="5871" max="5871" width="15" style="5" customWidth="1"/>
    <col min="5872" max="5872" width="19.1796875" style="5" customWidth="1"/>
    <col min="5873" max="6120" width="9.26953125" style="5"/>
    <col min="6121" max="6121" width="11.36328125" style="5" customWidth="1"/>
    <col min="6122" max="6123" width="15.7265625" style="5" customWidth="1"/>
    <col min="6124" max="6124" width="34.36328125" style="5" customWidth="1"/>
    <col min="6125" max="6125" width="12.36328125" style="5" customWidth="1"/>
    <col min="6126" max="6126" width="11.7265625" style="5" customWidth="1"/>
    <col min="6127" max="6127" width="15" style="5" customWidth="1"/>
    <col min="6128" max="6128" width="19.1796875" style="5" customWidth="1"/>
    <col min="6129" max="6376" width="9.26953125" style="5"/>
    <col min="6377" max="6377" width="11.36328125" style="5" customWidth="1"/>
    <col min="6378" max="6379" width="15.7265625" style="5" customWidth="1"/>
    <col min="6380" max="6380" width="34.36328125" style="5" customWidth="1"/>
    <col min="6381" max="6381" width="12.36328125" style="5" customWidth="1"/>
    <col min="6382" max="6382" width="11.7265625" style="5" customWidth="1"/>
    <col min="6383" max="6383" width="15" style="5" customWidth="1"/>
    <col min="6384" max="6384" width="19.1796875" style="5" customWidth="1"/>
    <col min="6385" max="6632" width="9.26953125" style="5"/>
    <col min="6633" max="6633" width="11.36328125" style="5" customWidth="1"/>
    <col min="6634" max="6635" width="15.7265625" style="5" customWidth="1"/>
    <col min="6636" max="6636" width="34.36328125" style="5" customWidth="1"/>
    <col min="6637" max="6637" width="12.36328125" style="5" customWidth="1"/>
    <col min="6638" max="6638" width="11.7265625" style="5" customWidth="1"/>
    <col min="6639" max="6639" width="15" style="5" customWidth="1"/>
    <col min="6640" max="6640" width="19.1796875" style="5" customWidth="1"/>
    <col min="6641" max="6888" width="9.26953125" style="5"/>
    <col min="6889" max="6889" width="11.36328125" style="5" customWidth="1"/>
    <col min="6890" max="6891" width="15.7265625" style="5" customWidth="1"/>
    <col min="6892" max="6892" width="34.36328125" style="5" customWidth="1"/>
    <col min="6893" max="6893" width="12.36328125" style="5" customWidth="1"/>
    <col min="6894" max="6894" width="11.7265625" style="5" customWidth="1"/>
    <col min="6895" max="6895" width="15" style="5" customWidth="1"/>
    <col min="6896" max="6896" width="19.1796875" style="5" customWidth="1"/>
    <col min="6897" max="7144" width="9.26953125" style="5"/>
    <col min="7145" max="7145" width="11.36328125" style="5" customWidth="1"/>
    <col min="7146" max="7147" width="15.7265625" style="5" customWidth="1"/>
    <col min="7148" max="7148" width="34.36328125" style="5" customWidth="1"/>
    <col min="7149" max="7149" width="12.36328125" style="5" customWidth="1"/>
    <col min="7150" max="7150" width="11.7265625" style="5" customWidth="1"/>
    <col min="7151" max="7151" width="15" style="5" customWidth="1"/>
    <col min="7152" max="7152" width="19.1796875" style="5" customWidth="1"/>
    <col min="7153" max="7400" width="9.26953125" style="5"/>
    <col min="7401" max="7401" width="11.36328125" style="5" customWidth="1"/>
    <col min="7402" max="7403" width="15.7265625" style="5" customWidth="1"/>
    <col min="7404" max="7404" width="34.36328125" style="5" customWidth="1"/>
    <col min="7405" max="7405" width="12.36328125" style="5" customWidth="1"/>
    <col min="7406" max="7406" width="11.7265625" style="5" customWidth="1"/>
    <col min="7407" max="7407" width="15" style="5" customWidth="1"/>
    <col min="7408" max="7408" width="19.1796875" style="5" customWidth="1"/>
    <col min="7409" max="7656" width="9.26953125" style="5"/>
    <col min="7657" max="7657" width="11.36328125" style="5" customWidth="1"/>
    <col min="7658" max="7659" width="15.7265625" style="5" customWidth="1"/>
    <col min="7660" max="7660" width="34.36328125" style="5" customWidth="1"/>
    <col min="7661" max="7661" width="12.36328125" style="5" customWidth="1"/>
    <col min="7662" max="7662" width="11.7265625" style="5" customWidth="1"/>
    <col min="7663" max="7663" width="15" style="5" customWidth="1"/>
    <col min="7664" max="7664" width="19.1796875" style="5" customWidth="1"/>
    <col min="7665" max="7912" width="9.26953125" style="5"/>
    <col min="7913" max="7913" width="11.36328125" style="5" customWidth="1"/>
    <col min="7914" max="7915" width="15.7265625" style="5" customWidth="1"/>
    <col min="7916" max="7916" width="34.36328125" style="5" customWidth="1"/>
    <col min="7917" max="7917" width="12.36328125" style="5" customWidth="1"/>
    <col min="7918" max="7918" width="11.7265625" style="5" customWidth="1"/>
    <col min="7919" max="7919" width="15" style="5" customWidth="1"/>
    <col min="7920" max="7920" width="19.1796875" style="5" customWidth="1"/>
    <col min="7921" max="8168" width="9.26953125" style="5"/>
    <col min="8169" max="8169" width="11.36328125" style="5" customWidth="1"/>
    <col min="8170" max="8171" width="15.7265625" style="5" customWidth="1"/>
    <col min="8172" max="8172" width="34.36328125" style="5" customWidth="1"/>
    <col min="8173" max="8173" width="12.36328125" style="5" customWidth="1"/>
    <col min="8174" max="8174" width="11.7265625" style="5" customWidth="1"/>
    <col min="8175" max="8175" width="15" style="5" customWidth="1"/>
    <col min="8176" max="8176" width="19.1796875" style="5" customWidth="1"/>
    <col min="8177" max="8424" width="9.26953125" style="5"/>
    <col min="8425" max="8425" width="11.36328125" style="5" customWidth="1"/>
    <col min="8426" max="8427" width="15.7265625" style="5" customWidth="1"/>
    <col min="8428" max="8428" width="34.36328125" style="5" customWidth="1"/>
    <col min="8429" max="8429" width="12.36328125" style="5" customWidth="1"/>
    <col min="8430" max="8430" width="11.7265625" style="5" customWidth="1"/>
    <col min="8431" max="8431" width="15" style="5" customWidth="1"/>
    <col min="8432" max="8432" width="19.1796875" style="5" customWidth="1"/>
    <col min="8433" max="8680" width="9.26953125" style="5"/>
    <col min="8681" max="8681" width="11.36328125" style="5" customWidth="1"/>
    <col min="8682" max="8683" width="15.7265625" style="5" customWidth="1"/>
    <col min="8684" max="8684" width="34.36328125" style="5" customWidth="1"/>
    <col min="8685" max="8685" width="12.36328125" style="5" customWidth="1"/>
    <col min="8686" max="8686" width="11.7265625" style="5" customWidth="1"/>
    <col min="8687" max="8687" width="15" style="5" customWidth="1"/>
    <col min="8688" max="8688" width="19.1796875" style="5" customWidth="1"/>
    <col min="8689" max="8936" width="9.26953125" style="5"/>
    <col min="8937" max="8937" width="11.36328125" style="5" customWidth="1"/>
    <col min="8938" max="8939" width="15.7265625" style="5" customWidth="1"/>
    <col min="8940" max="8940" width="34.36328125" style="5" customWidth="1"/>
    <col min="8941" max="8941" width="12.36328125" style="5" customWidth="1"/>
    <col min="8942" max="8942" width="11.7265625" style="5" customWidth="1"/>
    <col min="8943" max="8943" width="15" style="5" customWidth="1"/>
    <col min="8944" max="8944" width="19.1796875" style="5" customWidth="1"/>
    <col min="8945" max="9192" width="9.26953125" style="5"/>
    <col min="9193" max="9193" width="11.36328125" style="5" customWidth="1"/>
    <col min="9194" max="9195" width="15.7265625" style="5" customWidth="1"/>
    <col min="9196" max="9196" width="34.36328125" style="5" customWidth="1"/>
    <col min="9197" max="9197" width="12.36328125" style="5" customWidth="1"/>
    <col min="9198" max="9198" width="11.7265625" style="5" customWidth="1"/>
    <col min="9199" max="9199" width="15" style="5" customWidth="1"/>
    <col min="9200" max="9200" width="19.1796875" style="5" customWidth="1"/>
    <col min="9201" max="9448" width="9.26953125" style="5"/>
    <col min="9449" max="9449" width="11.36328125" style="5" customWidth="1"/>
    <col min="9450" max="9451" width="15.7265625" style="5" customWidth="1"/>
    <col min="9452" max="9452" width="34.36328125" style="5" customWidth="1"/>
    <col min="9453" max="9453" width="12.36328125" style="5" customWidth="1"/>
    <col min="9454" max="9454" width="11.7265625" style="5" customWidth="1"/>
    <col min="9455" max="9455" width="15" style="5" customWidth="1"/>
    <col min="9456" max="9456" width="19.1796875" style="5" customWidth="1"/>
    <col min="9457" max="9704" width="9.26953125" style="5"/>
    <col min="9705" max="9705" width="11.36328125" style="5" customWidth="1"/>
    <col min="9706" max="9707" width="15.7265625" style="5" customWidth="1"/>
    <col min="9708" max="9708" width="34.36328125" style="5" customWidth="1"/>
    <col min="9709" max="9709" width="12.36328125" style="5" customWidth="1"/>
    <col min="9710" max="9710" width="11.7265625" style="5" customWidth="1"/>
    <col min="9711" max="9711" width="15" style="5" customWidth="1"/>
    <col min="9712" max="9712" width="19.1796875" style="5" customWidth="1"/>
    <col min="9713" max="9960" width="9.26953125" style="5"/>
    <col min="9961" max="9961" width="11.36328125" style="5" customWidth="1"/>
    <col min="9962" max="9963" width="15.7265625" style="5" customWidth="1"/>
    <col min="9964" max="9964" width="34.36328125" style="5" customWidth="1"/>
    <col min="9965" max="9965" width="12.36328125" style="5" customWidth="1"/>
    <col min="9966" max="9966" width="11.7265625" style="5" customWidth="1"/>
    <col min="9967" max="9967" width="15" style="5" customWidth="1"/>
    <col min="9968" max="9968" width="19.1796875" style="5" customWidth="1"/>
    <col min="9969" max="10216" width="9.26953125" style="5"/>
    <col min="10217" max="10217" width="11.36328125" style="5" customWidth="1"/>
    <col min="10218" max="10219" width="15.7265625" style="5" customWidth="1"/>
    <col min="10220" max="10220" width="34.36328125" style="5" customWidth="1"/>
    <col min="10221" max="10221" width="12.36328125" style="5" customWidth="1"/>
    <col min="10222" max="10222" width="11.7265625" style="5" customWidth="1"/>
    <col min="10223" max="10223" width="15" style="5" customWidth="1"/>
    <col min="10224" max="10224" width="19.1796875" style="5" customWidth="1"/>
    <col min="10225" max="10472" width="9.26953125" style="5"/>
    <col min="10473" max="10473" width="11.36328125" style="5" customWidth="1"/>
    <col min="10474" max="10475" width="15.7265625" style="5" customWidth="1"/>
    <col min="10476" max="10476" width="34.36328125" style="5" customWidth="1"/>
    <col min="10477" max="10477" width="12.36328125" style="5" customWidth="1"/>
    <col min="10478" max="10478" width="11.7265625" style="5" customWidth="1"/>
    <col min="10479" max="10479" width="15" style="5" customWidth="1"/>
    <col min="10480" max="10480" width="19.1796875" style="5" customWidth="1"/>
    <col min="10481" max="10728" width="9.26953125" style="5"/>
    <col min="10729" max="10729" width="11.36328125" style="5" customWidth="1"/>
    <col min="10730" max="10731" width="15.7265625" style="5" customWidth="1"/>
    <col min="10732" max="10732" width="34.36328125" style="5" customWidth="1"/>
    <col min="10733" max="10733" width="12.36328125" style="5" customWidth="1"/>
    <col min="10734" max="10734" width="11.7265625" style="5" customWidth="1"/>
    <col min="10735" max="10735" width="15" style="5" customWidth="1"/>
    <col min="10736" max="10736" width="19.1796875" style="5" customWidth="1"/>
    <col min="10737" max="10984" width="9.26953125" style="5"/>
    <col min="10985" max="10985" width="11.36328125" style="5" customWidth="1"/>
    <col min="10986" max="10987" width="15.7265625" style="5" customWidth="1"/>
    <col min="10988" max="10988" width="34.36328125" style="5" customWidth="1"/>
    <col min="10989" max="10989" width="12.36328125" style="5" customWidth="1"/>
    <col min="10990" max="10990" width="11.7265625" style="5" customWidth="1"/>
    <col min="10991" max="10991" width="15" style="5" customWidth="1"/>
    <col min="10992" max="10992" width="19.1796875" style="5" customWidth="1"/>
    <col min="10993" max="11240" width="9.26953125" style="5"/>
    <col min="11241" max="11241" width="11.36328125" style="5" customWidth="1"/>
    <col min="11242" max="11243" width="15.7265625" style="5" customWidth="1"/>
    <col min="11244" max="11244" width="34.36328125" style="5" customWidth="1"/>
    <col min="11245" max="11245" width="12.36328125" style="5" customWidth="1"/>
    <col min="11246" max="11246" width="11.7265625" style="5" customWidth="1"/>
    <col min="11247" max="11247" width="15" style="5" customWidth="1"/>
    <col min="11248" max="11248" width="19.1796875" style="5" customWidth="1"/>
    <col min="11249" max="11496" width="9.26953125" style="5"/>
    <col min="11497" max="11497" width="11.36328125" style="5" customWidth="1"/>
    <col min="11498" max="11499" width="15.7265625" style="5" customWidth="1"/>
    <col min="11500" max="11500" width="34.36328125" style="5" customWidth="1"/>
    <col min="11501" max="11501" width="12.36328125" style="5" customWidth="1"/>
    <col min="11502" max="11502" width="11.7265625" style="5" customWidth="1"/>
    <col min="11503" max="11503" width="15" style="5" customWidth="1"/>
    <col min="11504" max="11504" width="19.1796875" style="5" customWidth="1"/>
    <col min="11505" max="11752" width="9.26953125" style="5"/>
    <col min="11753" max="11753" width="11.36328125" style="5" customWidth="1"/>
    <col min="11754" max="11755" width="15.7265625" style="5" customWidth="1"/>
    <col min="11756" max="11756" width="34.36328125" style="5" customWidth="1"/>
    <col min="11757" max="11757" width="12.36328125" style="5" customWidth="1"/>
    <col min="11758" max="11758" width="11.7265625" style="5" customWidth="1"/>
    <col min="11759" max="11759" width="15" style="5" customWidth="1"/>
    <col min="11760" max="11760" width="19.1796875" style="5" customWidth="1"/>
    <col min="11761" max="12008" width="9.26953125" style="5"/>
    <col min="12009" max="12009" width="11.36328125" style="5" customWidth="1"/>
    <col min="12010" max="12011" width="15.7265625" style="5" customWidth="1"/>
    <col min="12012" max="12012" width="34.36328125" style="5" customWidth="1"/>
    <col min="12013" max="12013" width="12.36328125" style="5" customWidth="1"/>
    <col min="12014" max="12014" width="11.7265625" style="5" customWidth="1"/>
    <col min="12015" max="12015" width="15" style="5" customWidth="1"/>
    <col min="12016" max="12016" width="19.1796875" style="5" customWidth="1"/>
    <col min="12017" max="12264" width="9.26953125" style="5"/>
    <col min="12265" max="12265" width="11.36328125" style="5" customWidth="1"/>
    <col min="12266" max="12267" width="15.7265625" style="5" customWidth="1"/>
    <col min="12268" max="12268" width="34.36328125" style="5" customWidth="1"/>
    <col min="12269" max="12269" width="12.36328125" style="5" customWidth="1"/>
    <col min="12270" max="12270" width="11.7265625" style="5" customWidth="1"/>
    <col min="12271" max="12271" width="15" style="5" customWidth="1"/>
    <col min="12272" max="12272" width="19.1796875" style="5" customWidth="1"/>
    <col min="12273" max="12520" width="9.26953125" style="5"/>
    <col min="12521" max="12521" width="11.36328125" style="5" customWidth="1"/>
    <col min="12522" max="12523" width="15.7265625" style="5" customWidth="1"/>
    <col min="12524" max="12524" width="34.36328125" style="5" customWidth="1"/>
    <col min="12525" max="12525" width="12.36328125" style="5" customWidth="1"/>
    <col min="12526" max="12526" width="11.7265625" style="5" customWidth="1"/>
    <col min="12527" max="12527" width="15" style="5" customWidth="1"/>
    <col min="12528" max="12528" width="19.1796875" style="5" customWidth="1"/>
    <col min="12529" max="12776" width="9.26953125" style="5"/>
    <col min="12777" max="12777" width="11.36328125" style="5" customWidth="1"/>
    <col min="12778" max="12779" width="15.7265625" style="5" customWidth="1"/>
    <col min="12780" max="12780" width="34.36328125" style="5" customWidth="1"/>
    <col min="12781" max="12781" width="12.36328125" style="5" customWidth="1"/>
    <col min="12782" max="12782" width="11.7265625" style="5" customWidth="1"/>
    <col min="12783" max="12783" width="15" style="5" customWidth="1"/>
    <col min="12784" max="12784" width="19.1796875" style="5" customWidth="1"/>
    <col min="12785" max="13032" width="9.26953125" style="5"/>
    <col min="13033" max="13033" width="11.36328125" style="5" customWidth="1"/>
    <col min="13034" max="13035" width="15.7265625" style="5" customWidth="1"/>
    <col min="13036" max="13036" width="34.36328125" style="5" customWidth="1"/>
    <col min="13037" max="13037" width="12.36328125" style="5" customWidth="1"/>
    <col min="13038" max="13038" width="11.7265625" style="5" customWidth="1"/>
    <col min="13039" max="13039" width="15" style="5" customWidth="1"/>
    <col min="13040" max="13040" width="19.1796875" style="5" customWidth="1"/>
    <col min="13041" max="13288" width="9.26953125" style="5"/>
    <col min="13289" max="13289" width="11.36328125" style="5" customWidth="1"/>
    <col min="13290" max="13291" width="15.7265625" style="5" customWidth="1"/>
    <col min="13292" max="13292" width="34.36328125" style="5" customWidth="1"/>
    <col min="13293" max="13293" width="12.36328125" style="5" customWidth="1"/>
    <col min="13294" max="13294" width="11.7265625" style="5" customWidth="1"/>
    <col min="13295" max="13295" width="15" style="5" customWidth="1"/>
    <col min="13296" max="13296" width="19.1796875" style="5" customWidth="1"/>
    <col min="13297" max="13544" width="9.26953125" style="5"/>
    <col min="13545" max="13545" width="11.36328125" style="5" customWidth="1"/>
    <col min="13546" max="13547" width="15.7265625" style="5" customWidth="1"/>
    <col min="13548" max="13548" width="34.36328125" style="5" customWidth="1"/>
    <col min="13549" max="13549" width="12.36328125" style="5" customWidth="1"/>
    <col min="13550" max="13550" width="11.7265625" style="5" customWidth="1"/>
    <col min="13551" max="13551" width="15" style="5" customWidth="1"/>
    <col min="13552" max="13552" width="19.1796875" style="5" customWidth="1"/>
    <col min="13553" max="13800" width="9.26953125" style="5"/>
    <col min="13801" max="13801" width="11.36328125" style="5" customWidth="1"/>
    <col min="13802" max="13803" width="15.7265625" style="5" customWidth="1"/>
    <col min="13804" max="13804" width="34.36328125" style="5" customWidth="1"/>
    <col min="13805" max="13805" width="12.36328125" style="5" customWidth="1"/>
    <col min="13806" max="13806" width="11.7265625" style="5" customWidth="1"/>
    <col min="13807" max="13807" width="15" style="5" customWidth="1"/>
    <col min="13808" max="13808" width="19.1796875" style="5" customWidth="1"/>
    <col min="13809" max="14056" width="9.26953125" style="5"/>
    <col min="14057" max="14057" width="11.36328125" style="5" customWidth="1"/>
    <col min="14058" max="14059" width="15.7265625" style="5" customWidth="1"/>
    <col min="14060" max="14060" width="34.36328125" style="5" customWidth="1"/>
    <col min="14061" max="14061" width="12.36328125" style="5" customWidth="1"/>
    <col min="14062" max="14062" width="11.7265625" style="5" customWidth="1"/>
    <col min="14063" max="14063" width="15" style="5" customWidth="1"/>
    <col min="14064" max="14064" width="19.1796875" style="5" customWidth="1"/>
    <col min="14065" max="14312" width="9.26953125" style="5"/>
    <col min="14313" max="14313" width="11.36328125" style="5" customWidth="1"/>
    <col min="14314" max="14315" width="15.7265625" style="5" customWidth="1"/>
    <col min="14316" max="14316" width="34.36328125" style="5" customWidth="1"/>
    <col min="14317" max="14317" width="12.36328125" style="5" customWidth="1"/>
    <col min="14318" max="14318" width="11.7265625" style="5" customWidth="1"/>
    <col min="14319" max="14319" width="15" style="5" customWidth="1"/>
    <col min="14320" max="14320" width="19.1796875" style="5" customWidth="1"/>
    <col min="14321" max="14568" width="9.26953125" style="5"/>
    <col min="14569" max="14569" width="11.36328125" style="5" customWidth="1"/>
    <col min="14570" max="14571" width="15.7265625" style="5" customWidth="1"/>
    <col min="14572" max="14572" width="34.36328125" style="5" customWidth="1"/>
    <col min="14573" max="14573" width="12.36328125" style="5" customWidth="1"/>
    <col min="14574" max="14574" width="11.7265625" style="5" customWidth="1"/>
    <col min="14575" max="14575" width="15" style="5" customWidth="1"/>
    <col min="14576" max="14576" width="19.1796875" style="5" customWidth="1"/>
    <col min="14577" max="14824" width="9.26953125" style="5"/>
    <col min="14825" max="14825" width="11.36328125" style="5" customWidth="1"/>
    <col min="14826" max="14827" width="15.7265625" style="5" customWidth="1"/>
    <col min="14828" max="14828" width="34.36328125" style="5" customWidth="1"/>
    <col min="14829" max="14829" width="12.36328125" style="5" customWidth="1"/>
    <col min="14830" max="14830" width="11.7265625" style="5" customWidth="1"/>
    <col min="14831" max="14831" width="15" style="5" customWidth="1"/>
    <col min="14832" max="14832" width="19.1796875" style="5" customWidth="1"/>
    <col min="14833" max="15080" width="9.26953125" style="5"/>
    <col min="15081" max="15081" width="11.36328125" style="5" customWidth="1"/>
    <col min="15082" max="15083" width="15.7265625" style="5" customWidth="1"/>
    <col min="15084" max="15084" width="34.36328125" style="5" customWidth="1"/>
    <col min="15085" max="15085" width="12.36328125" style="5" customWidth="1"/>
    <col min="15086" max="15086" width="11.7265625" style="5" customWidth="1"/>
    <col min="15087" max="15087" width="15" style="5" customWidth="1"/>
    <col min="15088" max="15088" width="19.1796875" style="5" customWidth="1"/>
    <col min="15089" max="15336" width="9.26953125" style="5"/>
    <col min="15337" max="15337" width="11.36328125" style="5" customWidth="1"/>
    <col min="15338" max="15339" width="15.7265625" style="5" customWidth="1"/>
    <col min="15340" max="15340" width="34.36328125" style="5" customWidth="1"/>
    <col min="15341" max="15341" width="12.36328125" style="5" customWidth="1"/>
    <col min="15342" max="15342" width="11.7265625" style="5" customWidth="1"/>
    <col min="15343" max="15343" width="15" style="5" customWidth="1"/>
    <col min="15344" max="15344" width="19.1796875" style="5" customWidth="1"/>
    <col min="15345" max="15592" width="9.26953125" style="5"/>
    <col min="15593" max="15593" width="11.36328125" style="5" customWidth="1"/>
    <col min="15594" max="15595" width="15.7265625" style="5" customWidth="1"/>
    <col min="15596" max="15596" width="34.36328125" style="5" customWidth="1"/>
    <col min="15597" max="15597" width="12.36328125" style="5" customWidth="1"/>
    <col min="15598" max="15598" width="11.7265625" style="5" customWidth="1"/>
    <col min="15599" max="15599" width="15" style="5" customWidth="1"/>
    <col min="15600" max="15600" width="19.1796875" style="5" customWidth="1"/>
    <col min="15601" max="15848" width="9.26953125" style="5"/>
    <col min="15849" max="15849" width="11.36328125" style="5" customWidth="1"/>
    <col min="15850" max="15851" width="15.7265625" style="5" customWidth="1"/>
    <col min="15852" max="15852" width="34.36328125" style="5" customWidth="1"/>
    <col min="15853" max="15853" width="12.36328125" style="5" customWidth="1"/>
    <col min="15854" max="15854" width="11.7265625" style="5" customWidth="1"/>
    <col min="15855" max="15855" width="15" style="5" customWidth="1"/>
    <col min="15856" max="15856" width="19.1796875" style="5" customWidth="1"/>
    <col min="15857" max="16104" width="9.26953125" style="5"/>
    <col min="16105" max="16105" width="11.36328125" style="5" customWidth="1"/>
    <col min="16106" max="16107" width="15.7265625" style="5" customWidth="1"/>
    <col min="16108" max="16108" width="34.36328125" style="5" customWidth="1"/>
    <col min="16109" max="16109" width="12.36328125" style="5" customWidth="1"/>
    <col min="16110" max="16110" width="11.7265625" style="5" customWidth="1"/>
    <col min="16111" max="16111" width="15" style="5" customWidth="1"/>
    <col min="16112" max="16112" width="19.1796875" style="5" customWidth="1"/>
    <col min="16113" max="16377" width="9.26953125" style="5"/>
    <col min="16378" max="16384" width="8.81640625" style="5" customWidth="1"/>
  </cols>
  <sheetData>
    <row r="1" spans="2:9" s="165" customFormat="1" ht="22.5" customHeight="1" x14ac:dyDescent="0.25">
      <c r="B1" s="668" t="s">
        <v>0</v>
      </c>
      <c r="C1" s="668"/>
      <c r="D1" s="668"/>
      <c r="E1" s="668"/>
      <c r="F1" s="668"/>
      <c r="G1" s="668"/>
      <c r="H1" s="668"/>
      <c r="I1" s="668"/>
    </row>
    <row r="2" spans="2:9" s="165" customFormat="1" ht="5.25" customHeight="1" x14ac:dyDescent="0.25">
      <c r="B2" s="1"/>
      <c r="C2" s="1"/>
      <c r="D2" s="1"/>
      <c r="E2" s="1"/>
      <c r="F2" s="1"/>
      <c r="G2" s="2"/>
      <c r="H2" s="312"/>
      <c r="I2" s="312"/>
    </row>
    <row r="3" spans="2:9" s="165" customFormat="1" ht="34.5" customHeight="1" x14ac:dyDescent="0.25">
      <c r="B3" s="1" t="s">
        <v>268</v>
      </c>
      <c r="C3" s="95"/>
      <c r="D3" s="1" t="s">
        <v>269</v>
      </c>
      <c r="E3" s="95"/>
      <c r="F3" s="95"/>
      <c r="G3" s="95"/>
      <c r="H3" s="95"/>
      <c r="I3" s="95"/>
    </row>
    <row r="4" spans="2:9" s="165" customFormat="1" ht="9.75" customHeight="1" x14ac:dyDescent="0.25">
      <c r="B4" s="1"/>
      <c r="C4" s="1"/>
      <c r="D4" s="1"/>
      <c r="E4" s="1"/>
      <c r="F4" s="1"/>
      <c r="G4" s="2"/>
      <c r="H4" s="312"/>
      <c r="I4" s="312"/>
    </row>
    <row r="5" spans="2:9" s="3" customFormat="1" ht="18.75" customHeight="1" x14ac:dyDescent="0.25">
      <c r="B5" s="1" t="s">
        <v>270</v>
      </c>
      <c r="C5" s="95"/>
      <c r="D5" s="1" t="s">
        <v>271</v>
      </c>
      <c r="E5" s="95"/>
      <c r="F5" s="95"/>
      <c r="G5" s="95"/>
      <c r="H5" s="95"/>
      <c r="I5" s="95"/>
    </row>
    <row r="6" spans="2:9" s="3" customFormat="1" ht="10.5" customHeight="1" x14ac:dyDescent="0.25">
      <c r="B6" s="1"/>
      <c r="C6" s="1"/>
      <c r="D6" s="1"/>
      <c r="E6" s="1"/>
      <c r="F6" s="1"/>
      <c r="G6" s="2"/>
      <c r="H6" s="312"/>
      <c r="I6" s="312"/>
    </row>
    <row r="7" spans="2:9" s="3" customFormat="1" ht="18.75" customHeight="1" x14ac:dyDescent="0.25">
      <c r="B7" s="669" t="s">
        <v>255</v>
      </c>
      <c r="C7" s="669"/>
      <c r="D7" s="669"/>
      <c r="E7" s="669"/>
      <c r="F7" s="669"/>
      <c r="G7" s="669"/>
      <c r="H7" s="669"/>
      <c r="I7" s="669"/>
    </row>
    <row r="8" spans="2:9" s="165" customFormat="1" ht="10.5" customHeight="1" thickBot="1" x14ac:dyDescent="0.3">
      <c r="B8" s="4"/>
      <c r="C8" s="4"/>
      <c r="D8" s="5"/>
      <c r="E8" s="5"/>
      <c r="F8" s="5"/>
      <c r="G8" s="6"/>
      <c r="H8" s="313"/>
      <c r="I8" s="7" t="s">
        <v>1</v>
      </c>
    </row>
    <row r="9" spans="2:9" s="165" customFormat="1" ht="18.75" customHeight="1" x14ac:dyDescent="0.25">
      <c r="B9" s="8" t="s">
        <v>2</v>
      </c>
      <c r="C9" s="9" t="s">
        <v>3</v>
      </c>
      <c r="D9" s="9"/>
      <c r="E9" s="9"/>
      <c r="F9" s="10" t="s">
        <v>4</v>
      </c>
      <c r="G9" s="11" t="s">
        <v>5</v>
      </c>
      <c r="H9" s="314" t="s">
        <v>6</v>
      </c>
      <c r="I9" s="315" t="s">
        <v>7</v>
      </c>
    </row>
    <row r="10" spans="2:9" s="165" customFormat="1" ht="18.75" customHeight="1" thickBot="1" x14ac:dyDescent="0.3">
      <c r="B10" s="12"/>
      <c r="C10" s="13"/>
      <c r="D10" s="13"/>
      <c r="E10" s="13"/>
      <c r="F10" s="14"/>
      <c r="G10" s="15"/>
      <c r="H10" s="316" t="s">
        <v>8</v>
      </c>
      <c r="I10" s="317" t="s">
        <v>8</v>
      </c>
    </row>
    <row r="11" spans="2:9" s="3" customFormat="1" ht="18.75" customHeight="1" x14ac:dyDescent="0.25">
      <c r="B11" s="16">
        <v>1300</v>
      </c>
      <c r="C11" s="318" t="s">
        <v>9</v>
      </c>
      <c r="D11" s="1"/>
      <c r="E11" s="4"/>
      <c r="F11" s="17"/>
      <c r="G11" s="319"/>
      <c r="H11" s="320"/>
      <c r="I11" s="321"/>
    </row>
    <row r="12" spans="2:9" s="165" customFormat="1" ht="18.75" customHeight="1" x14ac:dyDescent="0.25">
      <c r="B12" s="18"/>
      <c r="C12" s="109" t="s">
        <v>10</v>
      </c>
      <c r="D12" s="100"/>
      <c r="E12" s="19"/>
      <c r="F12" s="20"/>
      <c r="G12" s="21"/>
      <c r="H12" s="322"/>
      <c r="I12" s="323"/>
    </row>
    <row r="13" spans="2:9" s="165" customFormat="1" ht="18.75" customHeight="1" x14ac:dyDescent="0.25">
      <c r="B13" s="22">
        <v>13.01</v>
      </c>
      <c r="C13" s="660" t="s">
        <v>11</v>
      </c>
      <c r="D13" s="661"/>
      <c r="E13" s="662"/>
      <c r="F13" s="23" t="s">
        <v>12</v>
      </c>
      <c r="G13" s="324">
        <v>1</v>
      </c>
      <c r="H13" s="325"/>
      <c r="I13" s="323">
        <f t="shared" ref="I13:I31" si="0">+G13*H13</f>
        <v>0</v>
      </c>
    </row>
    <row r="14" spans="2:9" s="165" customFormat="1" ht="18.75" customHeight="1" x14ac:dyDescent="0.25">
      <c r="B14" s="24"/>
      <c r="C14" s="25"/>
      <c r="D14" s="26"/>
      <c r="E14" s="27"/>
      <c r="F14" s="23"/>
      <c r="G14" s="324"/>
      <c r="H14" s="325"/>
      <c r="I14" s="323">
        <f t="shared" si="0"/>
        <v>0</v>
      </c>
    </row>
    <row r="15" spans="2:9" s="165" customFormat="1" ht="18.75" customHeight="1" x14ac:dyDescent="0.25">
      <c r="B15" s="24"/>
      <c r="C15" s="660" t="s">
        <v>13</v>
      </c>
      <c r="D15" s="661"/>
      <c r="E15" s="662"/>
      <c r="F15" s="326" t="s">
        <v>12</v>
      </c>
      <c r="G15" s="324">
        <v>1</v>
      </c>
      <c r="H15" s="325"/>
      <c r="I15" s="323">
        <f t="shared" si="0"/>
        <v>0</v>
      </c>
    </row>
    <row r="16" spans="2:9" s="165" customFormat="1" ht="18.75" customHeight="1" x14ac:dyDescent="0.25">
      <c r="B16" s="24"/>
      <c r="C16" s="25"/>
      <c r="D16" s="26"/>
      <c r="E16" s="27"/>
      <c r="F16" s="326"/>
      <c r="G16" s="324"/>
      <c r="H16" s="325"/>
      <c r="I16" s="323">
        <f t="shared" si="0"/>
        <v>0</v>
      </c>
    </row>
    <row r="17" spans="2:9" s="165" customFormat="1" ht="18.75" customHeight="1" x14ac:dyDescent="0.25">
      <c r="B17" s="24"/>
      <c r="C17" s="660" t="s">
        <v>14</v>
      </c>
      <c r="D17" s="661"/>
      <c r="E17" s="662"/>
      <c r="F17" s="23" t="s">
        <v>15</v>
      </c>
      <c r="G17" s="324">
        <v>3</v>
      </c>
      <c r="H17" s="325"/>
      <c r="I17" s="323">
        <f t="shared" si="0"/>
        <v>0</v>
      </c>
    </row>
    <row r="18" spans="2:9" s="165" customFormat="1" ht="18.75" customHeight="1" x14ac:dyDescent="0.25">
      <c r="B18" s="24"/>
      <c r="C18" s="660"/>
      <c r="D18" s="661"/>
      <c r="E18" s="662"/>
      <c r="F18" s="23"/>
      <c r="G18" s="324"/>
      <c r="H18" s="322"/>
      <c r="I18" s="323">
        <f t="shared" si="0"/>
        <v>0</v>
      </c>
    </row>
    <row r="19" spans="2:9" s="165" customFormat="1" ht="18.75" customHeight="1" x14ac:dyDescent="0.25">
      <c r="B19" s="28" t="s">
        <v>272</v>
      </c>
      <c r="C19" s="29" t="s">
        <v>16</v>
      </c>
      <c r="D19" s="29"/>
      <c r="E19" s="19"/>
      <c r="F19" s="23" t="s">
        <v>17</v>
      </c>
      <c r="G19" s="324">
        <v>2</v>
      </c>
      <c r="H19" s="325"/>
      <c r="I19" s="323">
        <f t="shared" si="0"/>
        <v>0</v>
      </c>
    </row>
    <row r="20" spans="2:9" s="165" customFormat="1" ht="18.75" customHeight="1" x14ac:dyDescent="0.25">
      <c r="B20" s="22"/>
      <c r="C20" s="19"/>
      <c r="D20" s="19"/>
      <c r="E20" s="19"/>
      <c r="F20" s="23"/>
      <c r="G20" s="324"/>
      <c r="H20" s="325"/>
      <c r="I20" s="323">
        <f t="shared" si="0"/>
        <v>0</v>
      </c>
    </row>
    <row r="21" spans="2:9" s="165" customFormat="1" ht="18.75" customHeight="1" x14ac:dyDescent="0.25">
      <c r="B21" s="28" t="s">
        <v>273</v>
      </c>
      <c r="C21" s="29" t="s">
        <v>18</v>
      </c>
      <c r="D21" s="29"/>
      <c r="E21" s="29"/>
      <c r="F21" s="23"/>
      <c r="G21" s="324"/>
      <c r="H21" s="325"/>
      <c r="I21" s="323">
        <f t="shared" si="0"/>
        <v>0</v>
      </c>
    </row>
    <row r="22" spans="2:9" s="165" customFormat="1" ht="18.75" customHeight="1" x14ac:dyDescent="0.25">
      <c r="B22" s="28"/>
      <c r="C22" s="29"/>
      <c r="D22" s="29"/>
      <c r="E22" s="29"/>
      <c r="F22" s="23"/>
      <c r="G22" s="324"/>
      <c r="H22" s="325"/>
      <c r="I22" s="323">
        <f t="shared" si="0"/>
        <v>0</v>
      </c>
    </row>
    <row r="23" spans="2:9" s="165" customFormat="1" ht="18.75" customHeight="1" x14ac:dyDescent="0.25">
      <c r="B23" s="22"/>
      <c r="C23" s="19" t="s">
        <v>19</v>
      </c>
      <c r="D23" s="19"/>
      <c r="E23" s="19"/>
      <c r="F23" s="23" t="s">
        <v>12</v>
      </c>
      <c r="G23" s="324">
        <v>1</v>
      </c>
      <c r="H23" s="325"/>
      <c r="I23" s="323">
        <f t="shared" si="0"/>
        <v>0</v>
      </c>
    </row>
    <row r="24" spans="2:9" s="165" customFormat="1" ht="18.75" customHeight="1" x14ac:dyDescent="0.25">
      <c r="B24" s="22"/>
      <c r="C24" s="19"/>
      <c r="D24" s="19"/>
      <c r="E24" s="19"/>
      <c r="F24" s="23"/>
      <c r="G24" s="324"/>
      <c r="H24" s="325"/>
      <c r="I24" s="323">
        <f t="shared" si="0"/>
        <v>0</v>
      </c>
    </row>
    <row r="25" spans="2:9" s="165" customFormat="1" ht="18.75" customHeight="1" x14ac:dyDescent="0.25">
      <c r="B25" s="22"/>
      <c r="C25" s="660" t="s">
        <v>20</v>
      </c>
      <c r="D25" s="661"/>
      <c r="E25" s="662"/>
      <c r="F25" s="23" t="s">
        <v>21</v>
      </c>
      <c r="G25" s="324">
        <v>3</v>
      </c>
      <c r="H25" s="325"/>
      <c r="I25" s="323">
        <f t="shared" si="0"/>
        <v>0</v>
      </c>
    </row>
    <row r="26" spans="2:9" s="165" customFormat="1" ht="18.75" customHeight="1" x14ac:dyDescent="0.25">
      <c r="B26" s="22"/>
      <c r="C26" s="19"/>
      <c r="D26" s="19"/>
      <c r="E26" s="19"/>
      <c r="F26" s="23"/>
      <c r="G26" s="324"/>
      <c r="H26" s="325"/>
      <c r="I26" s="323">
        <f t="shared" si="0"/>
        <v>0</v>
      </c>
    </row>
    <row r="27" spans="2:9" s="165" customFormat="1" ht="18.75" customHeight="1" x14ac:dyDescent="0.25">
      <c r="B27" s="28" t="s">
        <v>22</v>
      </c>
      <c r="C27" s="29" t="s">
        <v>23</v>
      </c>
      <c r="D27" s="29"/>
      <c r="E27" s="19"/>
      <c r="F27" s="23"/>
      <c r="G27" s="324"/>
      <c r="H27" s="325"/>
      <c r="I27" s="323">
        <f t="shared" si="0"/>
        <v>0</v>
      </c>
    </row>
    <row r="28" spans="2:9" s="165" customFormat="1" ht="18.75" customHeight="1" x14ac:dyDescent="0.25">
      <c r="B28" s="28"/>
      <c r="C28" s="29"/>
      <c r="D28" s="29"/>
      <c r="E28" s="19"/>
      <c r="F28" s="23"/>
      <c r="G28" s="324"/>
      <c r="H28" s="325"/>
      <c r="I28" s="323">
        <f t="shared" si="0"/>
        <v>0</v>
      </c>
    </row>
    <row r="29" spans="2:9" s="165" customFormat="1" ht="18.75" customHeight="1" x14ac:dyDescent="0.25">
      <c r="B29" s="30"/>
      <c r="C29" s="19" t="s">
        <v>19</v>
      </c>
      <c r="D29" s="19"/>
      <c r="E29" s="19"/>
      <c r="F29" s="23" t="s">
        <v>12</v>
      </c>
      <c r="G29" s="324">
        <v>1</v>
      </c>
      <c r="H29" s="325"/>
      <c r="I29" s="323">
        <f t="shared" si="0"/>
        <v>0</v>
      </c>
    </row>
    <row r="30" spans="2:9" s="165" customFormat="1" ht="18.75" customHeight="1" x14ac:dyDescent="0.25">
      <c r="B30" s="31"/>
      <c r="C30" s="19"/>
      <c r="D30" s="19"/>
      <c r="E30" s="19"/>
      <c r="F30" s="23"/>
      <c r="G30" s="324"/>
      <c r="H30" s="325"/>
      <c r="I30" s="323">
        <f t="shared" si="0"/>
        <v>0</v>
      </c>
    </row>
    <row r="31" spans="2:9" s="165" customFormat="1" ht="18.75" customHeight="1" x14ac:dyDescent="0.25">
      <c r="B31" s="31"/>
      <c r="C31" s="660" t="s">
        <v>20</v>
      </c>
      <c r="D31" s="661"/>
      <c r="E31" s="662"/>
      <c r="F31" s="23" t="s">
        <v>21</v>
      </c>
      <c r="G31" s="324">
        <v>3</v>
      </c>
      <c r="H31" s="325"/>
      <c r="I31" s="323">
        <f t="shared" si="0"/>
        <v>0</v>
      </c>
    </row>
    <row r="32" spans="2:9" s="165" customFormat="1" ht="18.75" customHeight="1" x14ac:dyDescent="0.25">
      <c r="B32" s="31"/>
      <c r="C32" s="19"/>
      <c r="D32" s="19"/>
      <c r="E32" s="19"/>
      <c r="F32" s="23"/>
      <c r="G32" s="324"/>
      <c r="H32" s="322"/>
      <c r="I32" s="323"/>
    </row>
    <row r="33" spans="2:9" s="165" customFormat="1" ht="18.75" customHeight="1" thickBot="1" x14ac:dyDescent="0.3">
      <c r="B33" s="32"/>
      <c r="C33" s="5"/>
      <c r="D33" s="5"/>
      <c r="E33" s="5"/>
      <c r="F33" s="110"/>
      <c r="G33" s="327"/>
      <c r="H33" s="328"/>
      <c r="I33" s="329"/>
    </row>
    <row r="34" spans="2:9" s="165" customFormat="1" ht="18.75" customHeight="1" thickBot="1" x14ac:dyDescent="0.3">
      <c r="B34" s="33" t="s">
        <v>26</v>
      </c>
      <c r="C34" s="34"/>
      <c r="D34" s="34"/>
      <c r="E34" s="34"/>
      <c r="F34" s="34"/>
      <c r="G34" s="35"/>
      <c r="H34" s="330"/>
      <c r="I34" s="331">
        <f>SUM(I13:I33)</f>
        <v>0</v>
      </c>
    </row>
    <row r="35" spans="2:9" s="165" customFormat="1" ht="18" customHeight="1" thickBot="1" x14ac:dyDescent="0.3">
      <c r="B35" s="9"/>
      <c r="C35" s="36"/>
      <c r="D35" s="36"/>
      <c r="E35" s="36"/>
      <c r="F35" s="36"/>
      <c r="G35" s="37"/>
      <c r="H35" s="332"/>
      <c r="I35" s="333"/>
    </row>
    <row r="36" spans="2:9" s="165" customFormat="1" ht="20.149999999999999" customHeight="1" x14ac:dyDescent="0.25">
      <c r="B36" s="9"/>
      <c r="C36" s="36"/>
      <c r="D36" s="36"/>
      <c r="E36" s="36"/>
      <c r="F36" s="36"/>
      <c r="G36" s="37"/>
      <c r="H36" s="332"/>
      <c r="I36" s="333"/>
    </row>
    <row r="37" spans="2:9" s="165" customFormat="1" ht="16.5" customHeight="1" thickBot="1" x14ac:dyDescent="0.3">
      <c r="B37" s="13"/>
      <c r="C37" s="38"/>
      <c r="D37" s="38"/>
      <c r="E37" s="46"/>
      <c r="F37" s="112"/>
      <c r="G37" s="39"/>
      <c r="H37" s="334"/>
      <c r="I37" s="7" t="s">
        <v>33</v>
      </c>
    </row>
    <row r="38" spans="2:9" s="165" customFormat="1" ht="20.149999999999999" customHeight="1" x14ac:dyDescent="0.25">
      <c r="B38" s="8" t="s">
        <v>2</v>
      </c>
      <c r="C38" s="9" t="s">
        <v>3</v>
      </c>
      <c r="D38" s="9"/>
      <c r="E38" s="9"/>
      <c r="F38" s="10" t="s">
        <v>4</v>
      </c>
      <c r="G38" s="11" t="s">
        <v>5</v>
      </c>
      <c r="H38" s="314" t="s">
        <v>6</v>
      </c>
      <c r="I38" s="315" t="s">
        <v>7</v>
      </c>
    </row>
    <row r="39" spans="2:9" s="165" customFormat="1" ht="20.149999999999999" customHeight="1" thickBot="1" x14ac:dyDescent="0.3">
      <c r="B39" s="12"/>
      <c r="C39" s="13"/>
      <c r="D39" s="13"/>
      <c r="E39" s="13"/>
      <c r="F39" s="14"/>
      <c r="G39" s="15"/>
      <c r="H39" s="316" t="s">
        <v>8</v>
      </c>
      <c r="I39" s="317" t="s">
        <v>8</v>
      </c>
    </row>
    <row r="40" spans="2:9" s="165" customFormat="1" ht="20.149999999999999" customHeight="1" x14ac:dyDescent="0.25">
      <c r="B40" s="335">
        <v>1500</v>
      </c>
      <c r="C40" s="4" t="s">
        <v>34</v>
      </c>
      <c r="D40" s="5"/>
      <c r="E40" s="5"/>
      <c r="F40" s="110"/>
      <c r="G40" s="45"/>
      <c r="H40" s="328"/>
      <c r="I40" s="329"/>
    </row>
    <row r="41" spans="2:9" s="165" customFormat="1" ht="20.149999999999999" customHeight="1" x14ac:dyDescent="0.25">
      <c r="B41" s="16"/>
      <c r="C41" s="4"/>
      <c r="D41" s="5"/>
      <c r="E41" s="5"/>
      <c r="F41" s="110"/>
      <c r="G41" s="45"/>
      <c r="H41" s="328"/>
      <c r="I41" s="329"/>
    </row>
    <row r="42" spans="2:9" s="165" customFormat="1" ht="20.149999999999999" customHeight="1" x14ac:dyDescent="0.25">
      <c r="B42" s="28">
        <v>15.01</v>
      </c>
      <c r="C42" s="29" t="s">
        <v>35</v>
      </c>
      <c r="D42" s="29"/>
      <c r="E42" s="19"/>
      <c r="F42" s="47" t="s">
        <v>36</v>
      </c>
      <c r="G42" s="336"/>
      <c r="H42" s="337"/>
      <c r="I42" s="323">
        <f t="shared" ref="I42:I55" si="1">+G42*H42</f>
        <v>0</v>
      </c>
    </row>
    <row r="43" spans="2:9" s="165" customFormat="1" ht="20.149999999999999" customHeight="1" x14ac:dyDescent="0.25">
      <c r="B43" s="22"/>
      <c r="C43" s="19"/>
      <c r="D43" s="19"/>
      <c r="E43" s="19"/>
      <c r="F43" s="47"/>
      <c r="G43" s="336"/>
      <c r="H43" s="322"/>
      <c r="I43" s="323">
        <f t="shared" si="1"/>
        <v>0</v>
      </c>
    </row>
    <row r="44" spans="2:9" s="165" customFormat="1" ht="20.149999999999999" customHeight="1" x14ac:dyDescent="0.25">
      <c r="B44" s="28">
        <v>15.03</v>
      </c>
      <c r="C44" s="29" t="s">
        <v>37</v>
      </c>
      <c r="D44" s="19"/>
      <c r="E44" s="19"/>
      <c r="F44" s="47" t="s">
        <v>38</v>
      </c>
      <c r="G44" s="336"/>
      <c r="H44" s="322"/>
      <c r="I44" s="323">
        <f t="shared" si="1"/>
        <v>0</v>
      </c>
    </row>
    <row r="45" spans="2:9" s="165" customFormat="1" ht="20.149999999999999" customHeight="1" x14ac:dyDescent="0.25">
      <c r="B45" s="22"/>
      <c r="C45" s="19" t="s">
        <v>39</v>
      </c>
      <c r="D45" s="19"/>
      <c r="E45" s="19"/>
      <c r="F45" s="47" t="s">
        <v>12</v>
      </c>
      <c r="G45" s="336">
        <v>1</v>
      </c>
      <c r="H45" s="322"/>
      <c r="I45" s="323">
        <f t="shared" si="1"/>
        <v>0</v>
      </c>
    </row>
    <row r="46" spans="2:9" s="165" customFormat="1" ht="20.149999999999999" customHeight="1" x14ac:dyDescent="0.25">
      <c r="B46" s="22"/>
      <c r="C46" s="19"/>
      <c r="D46" s="19"/>
      <c r="E46" s="19"/>
      <c r="F46" s="47"/>
      <c r="G46" s="336"/>
      <c r="H46" s="322"/>
      <c r="I46" s="323">
        <f t="shared" si="1"/>
        <v>0</v>
      </c>
    </row>
    <row r="47" spans="2:9" s="165" customFormat="1" ht="20.149999999999999" customHeight="1" x14ac:dyDescent="0.25">
      <c r="B47" s="22"/>
      <c r="C47" s="19" t="s">
        <v>40</v>
      </c>
      <c r="D47" s="19"/>
      <c r="E47" s="19"/>
      <c r="F47" s="47" t="s">
        <v>17</v>
      </c>
      <c r="G47" s="336"/>
      <c r="H47" s="322"/>
      <c r="I47" s="323">
        <f t="shared" si="1"/>
        <v>0</v>
      </c>
    </row>
    <row r="48" spans="2:9" s="165" customFormat="1" ht="20.149999999999999" customHeight="1" x14ac:dyDescent="0.25">
      <c r="B48" s="24"/>
      <c r="C48" s="19"/>
      <c r="D48" s="19"/>
      <c r="E48" s="19"/>
      <c r="F48" s="47"/>
      <c r="G48" s="336"/>
      <c r="H48" s="322"/>
      <c r="I48" s="323">
        <f t="shared" si="1"/>
        <v>0</v>
      </c>
    </row>
    <row r="49" spans="2:9" s="165" customFormat="1" ht="20.149999999999999" customHeight="1" x14ac:dyDescent="0.25">
      <c r="B49" s="24"/>
      <c r="C49" s="19" t="s">
        <v>41</v>
      </c>
      <c r="D49" s="19"/>
      <c r="E49" s="19"/>
      <c r="F49" s="47" t="s">
        <v>17</v>
      </c>
      <c r="G49" s="336">
        <v>8</v>
      </c>
      <c r="H49" s="322"/>
      <c r="I49" s="323">
        <f t="shared" si="1"/>
        <v>0</v>
      </c>
    </row>
    <row r="50" spans="2:9" s="165" customFormat="1" ht="20.149999999999999" customHeight="1" x14ac:dyDescent="0.25">
      <c r="B50" s="24"/>
      <c r="C50" s="19"/>
      <c r="D50" s="19"/>
      <c r="E50" s="19"/>
      <c r="F50" s="47"/>
      <c r="G50" s="336"/>
      <c r="H50" s="322"/>
      <c r="I50" s="323">
        <f t="shared" si="1"/>
        <v>0</v>
      </c>
    </row>
    <row r="51" spans="2:9" s="165" customFormat="1" ht="20.149999999999999" customHeight="1" x14ac:dyDescent="0.25">
      <c r="B51" s="24"/>
      <c r="C51" s="19" t="s">
        <v>42</v>
      </c>
      <c r="D51" s="19"/>
      <c r="E51" s="19"/>
      <c r="F51" s="47" t="s">
        <v>17</v>
      </c>
      <c r="G51" s="336"/>
      <c r="H51" s="322"/>
      <c r="I51" s="323">
        <f t="shared" si="1"/>
        <v>0</v>
      </c>
    </row>
    <row r="52" spans="2:9" s="165" customFormat="1" ht="20.149999999999999" customHeight="1" x14ac:dyDescent="0.25">
      <c r="B52" s="24"/>
      <c r="C52" s="19"/>
      <c r="D52" s="19"/>
      <c r="E52" s="19"/>
      <c r="F52" s="47"/>
      <c r="G52" s="336"/>
      <c r="H52" s="322"/>
      <c r="I52" s="323">
        <f t="shared" si="1"/>
        <v>0</v>
      </c>
    </row>
    <row r="53" spans="2:9" s="165" customFormat="1" ht="20.149999999999999" customHeight="1" x14ac:dyDescent="0.25">
      <c r="B53" s="24"/>
      <c r="C53" s="19" t="s">
        <v>43</v>
      </c>
      <c r="D53" s="19"/>
      <c r="E53" s="19"/>
      <c r="F53" s="47" t="s">
        <v>44</v>
      </c>
      <c r="G53" s="336">
        <v>1</v>
      </c>
      <c r="H53" s="322"/>
      <c r="I53" s="323">
        <f t="shared" si="1"/>
        <v>0</v>
      </c>
    </row>
    <row r="54" spans="2:9" s="165" customFormat="1" ht="20.149999999999999" customHeight="1" x14ac:dyDescent="0.25">
      <c r="B54" s="24"/>
      <c r="C54" s="19"/>
      <c r="D54" s="19"/>
      <c r="E54" s="19"/>
      <c r="F54" s="47"/>
      <c r="G54" s="336"/>
      <c r="H54" s="322"/>
      <c r="I54" s="323">
        <f t="shared" si="1"/>
        <v>0</v>
      </c>
    </row>
    <row r="55" spans="2:9" s="165" customFormat="1" ht="20.149999999999999" customHeight="1" x14ac:dyDescent="0.25">
      <c r="B55" s="24"/>
      <c r="C55" s="19" t="s">
        <v>45</v>
      </c>
      <c r="D55" s="19"/>
      <c r="E55" s="19"/>
      <c r="F55" s="47" t="s">
        <v>17</v>
      </c>
      <c r="G55" s="336"/>
      <c r="H55" s="322"/>
      <c r="I55" s="323">
        <f t="shared" si="1"/>
        <v>0</v>
      </c>
    </row>
    <row r="56" spans="2:9" s="165" customFormat="1" ht="20.149999999999999" customHeight="1" thickBot="1" x14ac:dyDescent="0.3">
      <c r="B56" s="338"/>
      <c r="C56" s="5"/>
      <c r="D56" s="5"/>
      <c r="E56" s="5"/>
      <c r="F56" s="42"/>
      <c r="G56" s="48"/>
      <c r="H56" s="328"/>
      <c r="I56" s="329"/>
    </row>
    <row r="57" spans="2:9" s="165" customFormat="1" ht="20.149999999999999" customHeight="1" thickBot="1" x14ac:dyDescent="0.3">
      <c r="B57" s="33" t="s">
        <v>46</v>
      </c>
      <c r="C57" s="34"/>
      <c r="D57" s="49"/>
      <c r="E57" s="34"/>
      <c r="F57" s="50"/>
      <c r="G57" s="35"/>
      <c r="H57" s="339"/>
      <c r="I57" s="331">
        <f>SUM(I42:I56)</f>
        <v>0</v>
      </c>
    </row>
    <row r="58" spans="2:9" s="165" customFormat="1" ht="20.149999999999999" customHeight="1" x14ac:dyDescent="0.25">
      <c r="B58" s="9"/>
      <c r="C58" s="36"/>
      <c r="D58" s="36"/>
      <c r="E58" s="36"/>
      <c r="F58" s="51"/>
      <c r="G58" s="37"/>
      <c r="H58" s="332"/>
      <c r="I58" s="340"/>
    </row>
    <row r="59" spans="2:9" s="165" customFormat="1" ht="16.25" customHeight="1" thickBot="1" x14ac:dyDescent="0.3">
      <c r="B59" s="46"/>
      <c r="C59" s="58"/>
      <c r="D59" s="38"/>
      <c r="E59" s="38"/>
      <c r="F59" s="112"/>
      <c r="G59" s="59"/>
      <c r="H59" s="334"/>
      <c r="I59" s="7" t="s">
        <v>63</v>
      </c>
    </row>
    <row r="60" spans="2:9" s="165" customFormat="1" ht="16.25" customHeight="1" x14ac:dyDescent="0.25">
      <c r="B60" s="8" t="s">
        <v>2</v>
      </c>
      <c r="C60" s="9" t="s">
        <v>3</v>
      </c>
      <c r="D60" s="9"/>
      <c r="E60" s="9"/>
      <c r="F60" s="10" t="s">
        <v>4</v>
      </c>
      <c r="G60" s="11" t="s">
        <v>5</v>
      </c>
      <c r="H60" s="314" t="s">
        <v>6</v>
      </c>
      <c r="I60" s="315" t="s">
        <v>7</v>
      </c>
    </row>
    <row r="61" spans="2:9" s="165" customFormat="1" ht="16.25" customHeight="1" thickBot="1" x14ac:dyDescent="0.3">
      <c r="B61" s="12"/>
      <c r="C61" s="13"/>
      <c r="D61" s="13"/>
      <c r="E61" s="13"/>
      <c r="F61" s="14"/>
      <c r="G61" s="15"/>
      <c r="H61" s="316" t="s">
        <v>8</v>
      </c>
      <c r="I61" s="317" t="s">
        <v>8</v>
      </c>
    </row>
    <row r="62" spans="2:9" s="165" customFormat="1" ht="16.25" customHeight="1" x14ac:dyDescent="0.25">
      <c r="B62" s="341" t="s">
        <v>64</v>
      </c>
      <c r="C62" s="342" t="s">
        <v>65</v>
      </c>
      <c r="D62" s="5"/>
      <c r="E62" s="5"/>
      <c r="F62" s="343"/>
      <c r="G62" s="344"/>
      <c r="H62" s="345"/>
      <c r="I62" s="346"/>
    </row>
    <row r="63" spans="2:9" s="165" customFormat="1" ht="16.25" customHeight="1" x14ac:dyDescent="0.25">
      <c r="B63" s="53" t="s">
        <v>66</v>
      </c>
      <c r="C63" s="109" t="s">
        <v>67</v>
      </c>
      <c r="D63" s="29"/>
      <c r="E63" s="29"/>
      <c r="F63" s="23"/>
      <c r="G63" s="60"/>
      <c r="H63" s="322"/>
      <c r="I63" s="323"/>
    </row>
    <row r="64" spans="2:9" s="165" customFormat="1" ht="16.25" customHeight="1" x14ac:dyDescent="0.25">
      <c r="B64" s="61"/>
      <c r="C64" s="99" t="s">
        <v>68</v>
      </c>
      <c r="D64" s="19"/>
      <c r="E64" s="19"/>
      <c r="F64" s="23" t="s">
        <v>69</v>
      </c>
      <c r="G64" s="324">
        <v>36</v>
      </c>
      <c r="H64" s="322"/>
      <c r="I64" s="323">
        <f t="shared" ref="I64:I100" si="2">+G64*H64</f>
        <v>0</v>
      </c>
    </row>
    <row r="65" spans="2:9" s="165" customFormat="1" ht="16.25" customHeight="1" x14ac:dyDescent="0.25">
      <c r="B65" s="61"/>
      <c r="C65" s="99" t="s">
        <v>70</v>
      </c>
      <c r="D65" s="19"/>
      <c r="E65" s="19"/>
      <c r="F65" s="23" t="s">
        <v>69</v>
      </c>
      <c r="G65" s="324">
        <v>36</v>
      </c>
      <c r="H65" s="322"/>
      <c r="I65" s="323">
        <f t="shared" si="2"/>
        <v>0</v>
      </c>
    </row>
    <row r="66" spans="2:9" s="165" customFormat="1" ht="16.25" customHeight="1" x14ac:dyDescent="0.25">
      <c r="B66" s="61"/>
      <c r="C66" s="99" t="s">
        <v>71</v>
      </c>
      <c r="D66" s="19"/>
      <c r="E66" s="19"/>
      <c r="F66" s="23" t="s">
        <v>69</v>
      </c>
      <c r="G66" s="324">
        <v>36</v>
      </c>
      <c r="H66" s="322"/>
      <c r="I66" s="323">
        <f t="shared" si="2"/>
        <v>0</v>
      </c>
    </row>
    <row r="67" spans="2:9" s="165" customFormat="1" ht="16.25" customHeight="1" x14ac:dyDescent="0.25">
      <c r="B67" s="61"/>
      <c r="C67" s="99" t="s">
        <v>72</v>
      </c>
      <c r="D67" s="19"/>
      <c r="E67" s="19"/>
      <c r="F67" s="23" t="s">
        <v>69</v>
      </c>
      <c r="G67" s="324">
        <v>36</v>
      </c>
      <c r="H67" s="322"/>
      <c r="I67" s="323">
        <f t="shared" si="2"/>
        <v>0</v>
      </c>
    </row>
    <row r="68" spans="2:9" s="165" customFormat="1" ht="16.25" customHeight="1" x14ac:dyDescent="0.25">
      <c r="B68" s="61"/>
      <c r="C68" s="99" t="s">
        <v>73</v>
      </c>
      <c r="D68" s="19"/>
      <c r="E68" s="19"/>
      <c r="F68" s="23" t="s">
        <v>69</v>
      </c>
      <c r="G68" s="324">
        <v>36</v>
      </c>
      <c r="H68" s="322"/>
      <c r="I68" s="323">
        <f t="shared" si="2"/>
        <v>0</v>
      </c>
    </row>
    <row r="69" spans="2:9" s="165" customFormat="1" ht="16.25" customHeight="1" x14ac:dyDescent="0.25">
      <c r="B69" s="61"/>
      <c r="C69" s="62"/>
      <c r="D69" s="19"/>
      <c r="E69" s="19"/>
      <c r="F69" s="23"/>
      <c r="G69" s="324">
        <v>0</v>
      </c>
      <c r="H69" s="322"/>
      <c r="I69" s="323">
        <f t="shared" si="2"/>
        <v>0</v>
      </c>
    </row>
    <row r="70" spans="2:9" s="165" customFormat="1" ht="16.25" customHeight="1" x14ac:dyDescent="0.25">
      <c r="B70" s="53" t="s">
        <v>74</v>
      </c>
      <c r="C70" s="109" t="s">
        <v>75</v>
      </c>
      <c r="D70" s="19"/>
      <c r="E70" s="19"/>
      <c r="F70" s="23"/>
      <c r="G70" s="324">
        <v>0</v>
      </c>
      <c r="H70" s="322"/>
      <c r="I70" s="323">
        <f t="shared" si="2"/>
        <v>0</v>
      </c>
    </row>
    <row r="71" spans="2:9" s="165" customFormat="1" ht="16.25" customHeight="1" x14ac:dyDescent="0.25">
      <c r="B71" s="61"/>
      <c r="C71" s="99" t="s">
        <v>68</v>
      </c>
      <c r="D71" s="19"/>
      <c r="E71" s="19"/>
      <c r="F71" s="23" t="s">
        <v>69</v>
      </c>
      <c r="G71" s="324">
        <v>36</v>
      </c>
      <c r="H71" s="322"/>
      <c r="I71" s="323">
        <f t="shared" si="2"/>
        <v>0</v>
      </c>
    </row>
    <row r="72" spans="2:9" s="165" customFormat="1" ht="16.25" customHeight="1" x14ac:dyDescent="0.25">
      <c r="B72" s="61"/>
      <c r="C72" s="99" t="s">
        <v>70</v>
      </c>
      <c r="D72" s="19"/>
      <c r="E72" s="19"/>
      <c r="F72" s="23" t="s">
        <v>69</v>
      </c>
      <c r="G72" s="324">
        <v>36</v>
      </c>
      <c r="H72" s="322"/>
      <c r="I72" s="323">
        <f t="shared" si="2"/>
        <v>0</v>
      </c>
    </row>
    <row r="73" spans="2:9" s="165" customFormat="1" ht="16.25" customHeight="1" x14ac:dyDescent="0.25">
      <c r="B73" s="61"/>
      <c r="C73" s="99" t="s">
        <v>71</v>
      </c>
      <c r="D73" s="19"/>
      <c r="E73" s="19"/>
      <c r="F73" s="23" t="s">
        <v>69</v>
      </c>
      <c r="G73" s="324">
        <v>36</v>
      </c>
      <c r="H73" s="322"/>
      <c r="I73" s="323">
        <f t="shared" si="2"/>
        <v>0</v>
      </c>
    </row>
    <row r="74" spans="2:9" s="165" customFormat="1" ht="16.25" customHeight="1" x14ac:dyDescent="0.25">
      <c r="B74" s="61"/>
      <c r="C74" s="99" t="s">
        <v>72</v>
      </c>
      <c r="D74" s="19"/>
      <c r="E74" s="19"/>
      <c r="F74" s="23" t="s">
        <v>69</v>
      </c>
      <c r="G74" s="324">
        <v>36</v>
      </c>
      <c r="H74" s="322"/>
      <c r="I74" s="323">
        <f t="shared" si="2"/>
        <v>0</v>
      </c>
    </row>
    <row r="75" spans="2:9" s="165" customFormat="1" ht="16.25" customHeight="1" x14ac:dyDescent="0.25">
      <c r="B75" s="61"/>
      <c r="C75" s="99" t="s">
        <v>76</v>
      </c>
      <c r="D75" s="19"/>
      <c r="E75" s="19"/>
      <c r="F75" s="23" t="s">
        <v>69</v>
      </c>
      <c r="G75" s="324">
        <v>36</v>
      </c>
      <c r="H75" s="322"/>
      <c r="I75" s="323">
        <f t="shared" si="2"/>
        <v>0</v>
      </c>
    </row>
    <row r="76" spans="2:9" s="165" customFormat="1" ht="16.25" customHeight="1" x14ac:dyDescent="0.25">
      <c r="B76" s="61"/>
      <c r="C76" s="99"/>
      <c r="D76" s="19"/>
      <c r="E76" s="19"/>
      <c r="F76" s="23"/>
      <c r="G76" s="324">
        <v>0</v>
      </c>
      <c r="H76" s="322"/>
      <c r="I76" s="323">
        <f t="shared" si="2"/>
        <v>0</v>
      </c>
    </row>
    <row r="77" spans="2:9" s="165" customFormat="1" ht="16.25" customHeight="1" x14ac:dyDescent="0.25">
      <c r="B77" s="53" t="s">
        <v>77</v>
      </c>
      <c r="C77" s="109" t="s">
        <v>78</v>
      </c>
      <c r="D77" s="19"/>
      <c r="E77" s="19"/>
      <c r="F77" s="23"/>
      <c r="G77" s="324">
        <v>0</v>
      </c>
      <c r="H77" s="322"/>
      <c r="I77" s="323">
        <f t="shared" si="2"/>
        <v>0</v>
      </c>
    </row>
    <row r="78" spans="2:9" s="165" customFormat="1" ht="16.25" customHeight="1" x14ac:dyDescent="0.25">
      <c r="B78" s="61"/>
      <c r="C78" s="99" t="s">
        <v>79</v>
      </c>
      <c r="D78" s="19"/>
      <c r="E78" s="19"/>
      <c r="F78" s="23" t="s">
        <v>69</v>
      </c>
      <c r="G78" s="324">
        <v>36</v>
      </c>
      <c r="H78" s="322"/>
      <c r="I78" s="323">
        <f t="shared" si="2"/>
        <v>0</v>
      </c>
    </row>
    <row r="79" spans="2:9" s="165" customFormat="1" ht="16.25" customHeight="1" x14ac:dyDescent="0.25">
      <c r="B79" s="61"/>
      <c r="C79" s="99" t="s">
        <v>80</v>
      </c>
      <c r="D79" s="19"/>
      <c r="E79" s="19"/>
      <c r="F79" s="23" t="s">
        <v>69</v>
      </c>
      <c r="G79" s="324">
        <v>36</v>
      </c>
      <c r="H79" s="322"/>
      <c r="I79" s="323">
        <f t="shared" si="2"/>
        <v>0</v>
      </c>
    </row>
    <row r="80" spans="2:9" s="165" customFormat="1" ht="16.25" customHeight="1" x14ac:dyDescent="0.25">
      <c r="B80" s="61"/>
      <c r="C80" s="99" t="s">
        <v>81</v>
      </c>
      <c r="D80" s="19"/>
      <c r="E80" s="19"/>
      <c r="F80" s="23" t="s">
        <v>69</v>
      </c>
      <c r="G80" s="324">
        <v>36</v>
      </c>
      <c r="H80" s="322"/>
      <c r="I80" s="323">
        <f t="shared" si="2"/>
        <v>0</v>
      </c>
    </row>
    <row r="81" spans="2:9" s="165" customFormat="1" ht="16.25" customHeight="1" x14ac:dyDescent="0.25">
      <c r="B81" s="61"/>
      <c r="C81" s="99" t="s">
        <v>274</v>
      </c>
      <c r="D81" s="19"/>
      <c r="E81" s="19"/>
      <c r="F81" s="23" t="s">
        <v>69</v>
      </c>
      <c r="G81" s="324">
        <v>36</v>
      </c>
      <c r="H81" s="322"/>
      <c r="I81" s="323">
        <f t="shared" si="2"/>
        <v>0</v>
      </c>
    </row>
    <row r="82" spans="2:9" s="165" customFormat="1" ht="16.25" customHeight="1" x14ac:dyDescent="0.25">
      <c r="B82" s="61"/>
      <c r="C82" s="99" t="s">
        <v>275</v>
      </c>
      <c r="D82" s="19"/>
      <c r="E82" s="19"/>
      <c r="F82" s="23" t="s">
        <v>69</v>
      </c>
      <c r="G82" s="324">
        <v>36</v>
      </c>
      <c r="H82" s="322"/>
      <c r="I82" s="323">
        <f t="shared" si="2"/>
        <v>0</v>
      </c>
    </row>
    <row r="83" spans="2:9" s="165" customFormat="1" ht="16.25" customHeight="1" x14ac:dyDescent="0.25">
      <c r="B83" s="61"/>
      <c r="C83" s="99" t="s">
        <v>83</v>
      </c>
      <c r="D83" s="19"/>
      <c r="E83" s="19"/>
      <c r="F83" s="23" t="s">
        <v>69</v>
      </c>
      <c r="G83" s="324">
        <v>36</v>
      </c>
      <c r="H83" s="322"/>
      <c r="I83" s="323">
        <f t="shared" si="2"/>
        <v>0</v>
      </c>
    </row>
    <row r="84" spans="2:9" s="165" customFormat="1" ht="16.25" customHeight="1" x14ac:dyDescent="0.25">
      <c r="B84" s="61"/>
      <c r="C84" s="99" t="s">
        <v>84</v>
      </c>
      <c r="D84" s="19"/>
      <c r="E84" s="19"/>
      <c r="F84" s="23" t="s">
        <v>69</v>
      </c>
      <c r="G84" s="324">
        <v>36</v>
      </c>
      <c r="H84" s="322"/>
      <c r="I84" s="323">
        <f t="shared" si="2"/>
        <v>0</v>
      </c>
    </row>
    <row r="85" spans="2:9" s="165" customFormat="1" ht="16.25" customHeight="1" x14ac:dyDescent="0.25">
      <c r="B85" s="61"/>
      <c r="C85" s="99"/>
      <c r="D85" s="19"/>
      <c r="E85" s="19"/>
      <c r="F85" s="23"/>
      <c r="G85" s="324">
        <v>0</v>
      </c>
      <c r="H85" s="322"/>
      <c r="I85" s="323">
        <f t="shared" si="2"/>
        <v>0</v>
      </c>
    </row>
    <row r="86" spans="2:9" s="165" customFormat="1" ht="15.5" x14ac:dyDescent="0.25">
      <c r="B86" s="651" t="s">
        <v>435</v>
      </c>
      <c r="C86" s="670" t="s">
        <v>436</v>
      </c>
      <c r="D86" s="671"/>
      <c r="E86" s="672"/>
      <c r="F86" s="23"/>
      <c r="G86" s="324"/>
      <c r="H86" s="322"/>
      <c r="I86" s="323"/>
    </row>
    <row r="87" spans="2:9" s="165" customFormat="1" ht="16.25" customHeight="1" x14ac:dyDescent="0.35">
      <c r="B87" s="652" t="s">
        <v>437</v>
      </c>
      <c r="C87" s="713" t="s">
        <v>447</v>
      </c>
      <c r="D87" s="714"/>
      <c r="E87" s="715"/>
      <c r="F87" s="653"/>
      <c r="G87" s="324"/>
      <c r="H87" s="322"/>
      <c r="I87" s="323"/>
    </row>
    <row r="88" spans="2:9" s="165" customFormat="1" ht="16.25" customHeight="1" x14ac:dyDescent="0.35">
      <c r="B88" s="652" t="s">
        <v>440</v>
      </c>
      <c r="C88" s="656" t="s">
        <v>444</v>
      </c>
      <c r="D88" s="657"/>
      <c r="E88" s="658"/>
      <c r="F88" s="653" t="s">
        <v>313</v>
      </c>
      <c r="G88" s="324">
        <v>1</v>
      </c>
      <c r="H88" s="322">
        <v>733879120</v>
      </c>
      <c r="I88" s="323">
        <f t="shared" ref="I88:I91" si="3">H88*G88</f>
        <v>733879120</v>
      </c>
    </row>
    <row r="89" spans="2:9" s="165" customFormat="1" ht="16.25" customHeight="1" x14ac:dyDescent="0.35">
      <c r="B89" s="652" t="s">
        <v>441</v>
      </c>
      <c r="C89" s="656" t="s">
        <v>445</v>
      </c>
      <c r="D89" s="657"/>
      <c r="E89" s="658"/>
      <c r="F89" s="653" t="s">
        <v>313</v>
      </c>
      <c r="G89" s="324"/>
      <c r="H89" s="322"/>
      <c r="I89" s="323">
        <f t="shared" si="3"/>
        <v>0</v>
      </c>
    </row>
    <row r="90" spans="2:9" s="165" customFormat="1" ht="16.25" customHeight="1" x14ac:dyDescent="0.35">
      <c r="B90" s="652" t="s">
        <v>442</v>
      </c>
      <c r="C90" s="656" t="s">
        <v>446</v>
      </c>
      <c r="D90" s="657"/>
      <c r="E90" s="658"/>
      <c r="F90" s="653" t="s">
        <v>313</v>
      </c>
      <c r="G90" s="324"/>
      <c r="H90" s="322"/>
      <c r="I90" s="323">
        <f t="shared" si="3"/>
        <v>0</v>
      </c>
    </row>
    <row r="91" spans="2:9" s="165" customFormat="1" ht="16.25" customHeight="1" x14ac:dyDescent="0.35">
      <c r="B91" s="652" t="s">
        <v>443</v>
      </c>
      <c r="C91" s="713" t="s">
        <v>449</v>
      </c>
      <c r="D91" s="714"/>
      <c r="E91" s="715"/>
      <c r="F91" s="653" t="s">
        <v>313</v>
      </c>
      <c r="G91" s="324"/>
      <c r="H91" s="322"/>
      <c r="I91" s="323">
        <f t="shared" si="3"/>
        <v>0</v>
      </c>
    </row>
    <row r="92" spans="2:9" s="165" customFormat="1" ht="16.25" customHeight="1" x14ac:dyDescent="0.35">
      <c r="B92" s="652" t="s">
        <v>448</v>
      </c>
      <c r="C92" s="656" t="s">
        <v>450</v>
      </c>
      <c r="D92" s="657"/>
      <c r="E92" s="658"/>
      <c r="F92" s="653" t="s">
        <v>313</v>
      </c>
      <c r="G92" s="324"/>
      <c r="H92" s="322"/>
      <c r="I92" s="323"/>
    </row>
    <row r="93" spans="2:9" s="165" customFormat="1" ht="16.25" customHeight="1" x14ac:dyDescent="0.25">
      <c r="B93" s="652"/>
      <c r="C93" s="656"/>
      <c r="D93" s="657"/>
      <c r="E93" s="658"/>
      <c r="F93" s="654"/>
      <c r="G93" s="324"/>
      <c r="H93" s="322"/>
      <c r="I93" s="323"/>
    </row>
    <row r="94" spans="2:9" s="165" customFormat="1" ht="16.25" customHeight="1" x14ac:dyDescent="0.25">
      <c r="B94" s="652" t="s">
        <v>438</v>
      </c>
      <c r="C94" s="673" t="s">
        <v>439</v>
      </c>
      <c r="D94" s="674"/>
      <c r="E94" s="675"/>
      <c r="F94" s="659" t="s">
        <v>207</v>
      </c>
      <c r="G94" s="324"/>
      <c r="H94" s="322"/>
      <c r="I94" s="323"/>
    </row>
    <row r="95" spans="2:9" s="165" customFormat="1" ht="15.5" x14ac:dyDescent="0.25">
      <c r="B95" s="652"/>
      <c r="C95" s="676"/>
      <c r="D95" s="677"/>
      <c r="E95" s="678"/>
      <c r="F95" s="655"/>
      <c r="G95" s="324"/>
      <c r="H95" s="322"/>
      <c r="I95" s="323"/>
    </row>
    <row r="96" spans="2:9" s="165" customFormat="1" ht="16.25" customHeight="1" x14ac:dyDescent="0.25">
      <c r="B96" s="61"/>
      <c r="C96" s="99"/>
      <c r="D96" s="19"/>
      <c r="E96" s="19"/>
      <c r="F96" s="23"/>
      <c r="G96" s="324"/>
      <c r="H96" s="322"/>
      <c r="I96" s="323"/>
    </row>
    <row r="97" spans="2:9" s="165" customFormat="1" ht="16.25" customHeight="1" x14ac:dyDescent="0.25">
      <c r="B97" s="53" t="s">
        <v>85</v>
      </c>
      <c r="C97" s="109" t="s">
        <v>86</v>
      </c>
      <c r="D97" s="19"/>
      <c r="E97" s="19"/>
      <c r="F97" s="23"/>
      <c r="G97" s="324">
        <v>0</v>
      </c>
      <c r="H97" s="322"/>
      <c r="I97" s="323">
        <f t="shared" si="2"/>
        <v>0</v>
      </c>
    </row>
    <row r="98" spans="2:9" s="165" customFormat="1" ht="16.25" customHeight="1" x14ac:dyDescent="0.25">
      <c r="B98" s="61"/>
      <c r="C98" s="99" t="s">
        <v>87</v>
      </c>
      <c r="D98" s="19"/>
      <c r="E98" s="19"/>
      <c r="F98" s="23" t="s">
        <v>88</v>
      </c>
      <c r="G98" s="324">
        <v>240</v>
      </c>
      <c r="H98" s="322"/>
      <c r="I98" s="323">
        <f t="shared" si="2"/>
        <v>0</v>
      </c>
    </row>
    <row r="99" spans="2:9" s="165" customFormat="1" ht="16.25" customHeight="1" x14ac:dyDescent="0.25">
      <c r="B99" s="61"/>
      <c r="C99" s="99" t="s">
        <v>89</v>
      </c>
      <c r="D99" s="19"/>
      <c r="E99" s="19"/>
      <c r="F99" s="23" t="s">
        <v>88</v>
      </c>
      <c r="G99" s="324">
        <v>240</v>
      </c>
      <c r="H99" s="322"/>
      <c r="I99" s="323">
        <f t="shared" si="2"/>
        <v>0</v>
      </c>
    </row>
    <row r="100" spans="2:9" s="165" customFormat="1" ht="16.25" customHeight="1" thickBot="1" x14ac:dyDescent="0.3">
      <c r="B100" s="63"/>
      <c r="C100" s="347" t="s">
        <v>276</v>
      </c>
      <c r="D100" s="5"/>
      <c r="E100" s="5"/>
      <c r="F100" s="110" t="s">
        <v>88</v>
      </c>
      <c r="G100" s="327">
        <v>1400</v>
      </c>
      <c r="H100" s="328"/>
      <c r="I100" s="323">
        <f t="shared" si="2"/>
        <v>0</v>
      </c>
    </row>
    <row r="101" spans="2:9" s="165" customFormat="1" ht="16.25" customHeight="1" thickBot="1" x14ac:dyDescent="0.3">
      <c r="B101" s="33" t="s">
        <v>90</v>
      </c>
      <c r="C101" s="34"/>
      <c r="D101" s="49"/>
      <c r="E101" s="34"/>
      <c r="F101" s="50"/>
      <c r="G101" s="35"/>
      <c r="H101" s="339"/>
      <c r="I101" s="331">
        <f>SUM(I64:I100)</f>
        <v>733879120</v>
      </c>
    </row>
    <row r="102" spans="2:9" s="165" customFormat="1" ht="16.25" customHeight="1" thickBot="1" x14ac:dyDescent="0.3">
      <c r="B102" s="4"/>
      <c r="C102" s="5"/>
      <c r="D102" s="5"/>
      <c r="E102" s="5"/>
      <c r="F102" s="111"/>
      <c r="G102" s="6"/>
      <c r="H102" s="313"/>
      <c r="I102" s="348"/>
    </row>
    <row r="103" spans="2:9" s="165" customFormat="1" ht="18.75" customHeight="1" x14ac:dyDescent="0.25">
      <c r="B103" s="64" t="s">
        <v>91</v>
      </c>
      <c r="C103" s="36"/>
      <c r="D103" s="36"/>
      <c r="E103" s="36"/>
      <c r="F103" s="51"/>
      <c r="G103" s="37"/>
      <c r="H103" s="332"/>
      <c r="I103" s="349"/>
    </row>
    <row r="104" spans="2:9" s="165" customFormat="1" ht="12.75" customHeight="1" thickBot="1" x14ac:dyDescent="0.3">
      <c r="B104" s="65"/>
      <c r="C104" s="38"/>
      <c r="D104" s="38"/>
      <c r="E104" s="38"/>
      <c r="F104" s="112"/>
      <c r="G104" s="39"/>
      <c r="H104" s="334"/>
      <c r="I104" s="350" t="s">
        <v>92</v>
      </c>
    </row>
    <row r="105" spans="2:9" s="165" customFormat="1" ht="21" customHeight="1" x14ac:dyDescent="0.25">
      <c r="B105" s="64" t="s">
        <v>2</v>
      </c>
      <c r="C105" s="66" t="s">
        <v>3</v>
      </c>
      <c r="D105" s="9"/>
      <c r="E105" s="9"/>
      <c r="F105" s="67" t="s">
        <v>4</v>
      </c>
      <c r="G105" s="11" t="s">
        <v>5</v>
      </c>
      <c r="H105" s="351" t="s">
        <v>6</v>
      </c>
      <c r="I105" s="352" t="s">
        <v>7</v>
      </c>
    </row>
    <row r="106" spans="2:9" s="165" customFormat="1" ht="15.75" customHeight="1" thickBot="1" x14ac:dyDescent="0.3">
      <c r="B106" s="68"/>
      <c r="C106" s="69"/>
      <c r="D106" s="13"/>
      <c r="E106" s="13"/>
      <c r="F106" s="70"/>
      <c r="G106" s="15"/>
      <c r="H106" s="353" t="s">
        <v>8</v>
      </c>
      <c r="I106" s="354" t="s">
        <v>8</v>
      </c>
    </row>
    <row r="107" spans="2:9" s="165" customFormat="1" ht="18.75" customHeight="1" x14ac:dyDescent="0.25">
      <c r="B107" s="16">
        <v>2100</v>
      </c>
      <c r="C107" s="318" t="s">
        <v>93</v>
      </c>
      <c r="D107" s="5"/>
      <c r="E107" s="5"/>
      <c r="F107" s="110"/>
      <c r="G107" s="355"/>
      <c r="H107" s="328"/>
      <c r="I107" s="356"/>
    </row>
    <row r="108" spans="2:9" s="165" customFormat="1" ht="10.5" customHeight="1" x14ac:dyDescent="0.25">
      <c r="B108" s="16"/>
      <c r="C108" s="318"/>
      <c r="D108" s="5"/>
      <c r="E108" s="5"/>
      <c r="F108" s="110"/>
      <c r="G108" s="45"/>
      <c r="H108" s="328"/>
      <c r="I108" s="356"/>
    </row>
    <row r="109" spans="2:9" s="165" customFormat="1" ht="12.75" customHeight="1" x14ac:dyDescent="0.25">
      <c r="B109" s="28">
        <v>21.01</v>
      </c>
      <c r="C109" s="54" t="s">
        <v>94</v>
      </c>
      <c r="D109" s="29"/>
      <c r="E109" s="19"/>
      <c r="F109" s="23"/>
      <c r="G109" s="60"/>
      <c r="H109" s="322"/>
      <c r="I109" s="357"/>
    </row>
    <row r="110" spans="2:9" s="165" customFormat="1" ht="12.75" customHeight="1" x14ac:dyDescent="0.25">
      <c r="B110" s="28"/>
      <c r="C110" s="54"/>
      <c r="D110" s="29"/>
      <c r="E110" s="19"/>
      <c r="F110" s="23"/>
      <c r="G110" s="60"/>
      <c r="H110" s="322"/>
      <c r="I110" s="357"/>
    </row>
    <row r="111" spans="2:9" s="165" customFormat="1" ht="12.75" customHeight="1" x14ac:dyDescent="0.25">
      <c r="B111" s="28"/>
      <c r="C111" s="20" t="s">
        <v>95</v>
      </c>
      <c r="D111" s="29"/>
      <c r="E111" s="19"/>
      <c r="F111" s="23"/>
      <c r="G111" s="60"/>
      <c r="H111" s="322"/>
      <c r="I111" s="357"/>
    </row>
    <row r="112" spans="2:9" s="165" customFormat="1" ht="12.75" customHeight="1" x14ac:dyDescent="0.25">
      <c r="B112" s="28"/>
      <c r="C112" s="19"/>
      <c r="D112" s="29"/>
      <c r="E112" s="19"/>
      <c r="F112" s="23"/>
      <c r="G112" s="60"/>
      <c r="H112" s="322"/>
      <c r="I112" s="357"/>
    </row>
    <row r="113" spans="2:9" s="165" customFormat="1" ht="12.75" customHeight="1" x14ac:dyDescent="0.25">
      <c r="B113" s="28"/>
      <c r="C113" s="20" t="s">
        <v>96</v>
      </c>
      <c r="D113" s="29"/>
      <c r="E113" s="19"/>
      <c r="F113" s="23" t="s">
        <v>97</v>
      </c>
      <c r="G113" s="324">
        <v>500</v>
      </c>
      <c r="H113" s="322"/>
      <c r="I113" s="323">
        <f>+G113*H113</f>
        <v>0</v>
      </c>
    </row>
    <row r="114" spans="2:9" s="165" customFormat="1" ht="12.75" customHeight="1" x14ac:dyDescent="0.25">
      <c r="B114" s="28"/>
      <c r="C114" s="54"/>
      <c r="D114" s="29"/>
      <c r="E114" s="19"/>
      <c r="F114" s="23"/>
      <c r="G114" s="324"/>
      <c r="H114" s="322"/>
      <c r="I114" s="323"/>
    </row>
    <row r="115" spans="2:9" s="165" customFormat="1" ht="12.75" customHeight="1" x14ac:dyDescent="0.25">
      <c r="B115" s="28" t="s">
        <v>98</v>
      </c>
      <c r="C115" s="54" t="s">
        <v>99</v>
      </c>
      <c r="D115" s="29"/>
      <c r="E115" s="19"/>
      <c r="F115" s="23"/>
      <c r="G115" s="324"/>
      <c r="H115" s="322"/>
      <c r="I115" s="323"/>
    </row>
    <row r="116" spans="2:9" s="165" customFormat="1" ht="12.75" customHeight="1" x14ac:dyDescent="0.25">
      <c r="B116" s="28"/>
      <c r="C116" s="54"/>
      <c r="D116" s="29"/>
      <c r="E116" s="19"/>
      <c r="F116" s="23"/>
      <c r="G116" s="324"/>
      <c r="H116" s="322"/>
      <c r="I116" s="323"/>
    </row>
    <row r="117" spans="2:9" s="165" customFormat="1" ht="12.75" customHeight="1" x14ac:dyDescent="0.25">
      <c r="B117" s="22"/>
      <c r="C117" s="20" t="s">
        <v>100</v>
      </c>
      <c r="D117" s="19"/>
      <c r="E117" s="19"/>
      <c r="F117" s="23"/>
      <c r="G117" s="324"/>
      <c r="H117" s="337"/>
      <c r="I117" s="323"/>
    </row>
    <row r="118" spans="2:9" s="165" customFormat="1" ht="12.75" customHeight="1" x14ac:dyDescent="0.25">
      <c r="B118" s="22"/>
      <c r="C118" s="20" t="s">
        <v>101</v>
      </c>
      <c r="D118" s="19"/>
      <c r="E118" s="19"/>
      <c r="F118" s="23" t="s">
        <v>54</v>
      </c>
      <c r="G118" s="324">
        <v>700</v>
      </c>
      <c r="H118" s="337"/>
      <c r="I118" s="323">
        <f>+G118*H118</f>
        <v>0</v>
      </c>
    </row>
    <row r="119" spans="2:9" s="165" customFormat="1" ht="12.75" customHeight="1" x14ac:dyDescent="0.25">
      <c r="B119" s="22"/>
      <c r="C119" s="20"/>
      <c r="D119" s="19"/>
      <c r="E119" s="19"/>
      <c r="F119" s="23"/>
      <c r="G119" s="324"/>
      <c r="H119" s="337"/>
      <c r="I119" s="323"/>
    </row>
    <row r="120" spans="2:9" s="165" customFormat="1" ht="12.75" customHeight="1" x14ac:dyDescent="0.25">
      <c r="B120" s="28" t="s">
        <v>102</v>
      </c>
      <c r="C120" s="54" t="s">
        <v>103</v>
      </c>
      <c r="D120" s="19"/>
      <c r="E120" s="19"/>
      <c r="F120" s="23" t="s">
        <v>38</v>
      </c>
      <c r="G120" s="324"/>
      <c r="H120" s="337"/>
      <c r="I120" s="323"/>
    </row>
    <row r="121" spans="2:9" s="165" customFormat="1" ht="12.75" customHeight="1" x14ac:dyDescent="0.25">
      <c r="B121" s="28"/>
      <c r="C121" s="54"/>
      <c r="D121" s="19"/>
      <c r="E121" s="19"/>
      <c r="F121" s="23"/>
      <c r="G121" s="324"/>
      <c r="H121" s="337"/>
      <c r="I121" s="323"/>
    </row>
    <row r="122" spans="2:9" s="165" customFormat="1" ht="12.75" customHeight="1" x14ac:dyDescent="0.25">
      <c r="B122" s="28"/>
      <c r="C122" s="54" t="s">
        <v>104</v>
      </c>
      <c r="D122" s="19"/>
      <c r="E122" s="19"/>
      <c r="F122" s="23"/>
      <c r="G122" s="324"/>
      <c r="H122" s="337"/>
      <c r="I122" s="323"/>
    </row>
    <row r="123" spans="2:9" s="165" customFormat="1" ht="12.75" customHeight="1" x14ac:dyDescent="0.25">
      <c r="B123" s="28"/>
      <c r="C123" s="54"/>
      <c r="D123" s="19"/>
      <c r="E123" s="19"/>
      <c r="F123" s="23"/>
      <c r="G123" s="324"/>
      <c r="H123" s="337"/>
      <c r="I123" s="323"/>
    </row>
    <row r="124" spans="2:9" s="165" customFormat="1" ht="12.75" customHeight="1" x14ac:dyDescent="0.25">
      <c r="B124" s="28"/>
      <c r="C124" s="20" t="s">
        <v>105</v>
      </c>
      <c r="D124" s="19"/>
      <c r="E124" s="19"/>
      <c r="F124" s="23" t="s">
        <v>106</v>
      </c>
      <c r="G124" s="324">
        <v>1000</v>
      </c>
      <c r="H124" s="337"/>
      <c r="I124" s="323">
        <f>+G124*H124</f>
        <v>0</v>
      </c>
    </row>
    <row r="125" spans="2:9" s="165" customFormat="1" ht="12.75" customHeight="1" x14ac:dyDescent="0.25">
      <c r="B125" s="28"/>
      <c r="C125" s="54"/>
      <c r="D125" s="19"/>
      <c r="E125" s="19"/>
      <c r="F125" s="23"/>
      <c r="G125" s="358"/>
      <c r="H125" s="337"/>
      <c r="I125" s="323"/>
    </row>
    <row r="126" spans="2:9" s="165" customFormat="1" ht="12.75" customHeight="1" x14ac:dyDescent="0.25">
      <c r="B126" s="28"/>
      <c r="C126" s="20" t="s">
        <v>107</v>
      </c>
      <c r="D126" s="19"/>
      <c r="E126" s="19"/>
      <c r="F126" s="23" t="s">
        <v>106</v>
      </c>
      <c r="G126" s="358"/>
      <c r="H126" s="337"/>
      <c r="I126" s="323">
        <f>+G126*H126</f>
        <v>0</v>
      </c>
    </row>
    <row r="127" spans="2:9" s="165" customFormat="1" ht="12.75" customHeight="1" x14ac:dyDescent="0.25">
      <c r="B127" s="28"/>
      <c r="C127" s="54"/>
      <c r="D127" s="19"/>
      <c r="E127" s="19"/>
      <c r="F127" s="23"/>
      <c r="G127" s="358"/>
      <c r="H127" s="337"/>
      <c r="I127" s="323"/>
    </row>
    <row r="128" spans="2:9" s="165" customFormat="1" ht="12.75" customHeight="1" x14ac:dyDescent="0.25">
      <c r="B128" s="28"/>
      <c r="C128" s="54" t="s">
        <v>108</v>
      </c>
      <c r="D128" s="19"/>
      <c r="E128" s="19"/>
      <c r="F128" s="23"/>
      <c r="G128" s="358"/>
      <c r="H128" s="337"/>
      <c r="I128" s="323"/>
    </row>
    <row r="129" spans="2:11" s="165" customFormat="1" ht="12.75" customHeight="1" x14ac:dyDescent="0.25">
      <c r="B129" s="28"/>
      <c r="C129" s="54"/>
      <c r="D129" s="19"/>
      <c r="E129" s="19"/>
      <c r="F129" s="23"/>
      <c r="G129" s="358"/>
      <c r="H129" s="337"/>
      <c r="I129" s="323"/>
    </row>
    <row r="130" spans="2:11" s="165" customFormat="1" ht="12.75" customHeight="1" x14ac:dyDescent="0.25">
      <c r="B130" s="28"/>
      <c r="C130" s="20" t="s">
        <v>109</v>
      </c>
      <c r="D130" s="19"/>
      <c r="E130" s="19"/>
      <c r="F130" s="23" t="s">
        <v>106</v>
      </c>
      <c r="G130" s="358">
        <v>19880</v>
      </c>
      <c r="H130" s="337"/>
      <c r="I130" s="323">
        <f>+G130*H130</f>
        <v>0</v>
      </c>
      <c r="K130" s="359"/>
    </row>
    <row r="131" spans="2:11" s="165" customFormat="1" ht="10.5" customHeight="1" x14ac:dyDescent="0.25">
      <c r="B131" s="28"/>
      <c r="C131" s="54"/>
      <c r="D131" s="19"/>
      <c r="E131" s="19"/>
      <c r="F131" s="23"/>
      <c r="G131" s="358"/>
      <c r="H131" s="337"/>
      <c r="I131" s="323"/>
    </row>
    <row r="132" spans="2:11" s="165" customFormat="1" ht="12.75" customHeight="1" x14ac:dyDescent="0.25">
      <c r="B132" s="28"/>
      <c r="C132" s="20" t="s">
        <v>110</v>
      </c>
      <c r="D132" s="19"/>
      <c r="E132" s="19"/>
      <c r="F132" s="23" t="s">
        <v>106</v>
      </c>
      <c r="G132" s="358"/>
      <c r="H132" s="337"/>
      <c r="I132" s="323">
        <f>+G132*H132</f>
        <v>0</v>
      </c>
    </row>
    <row r="133" spans="2:11" s="165" customFormat="1" ht="12.75" customHeight="1" x14ac:dyDescent="0.25">
      <c r="B133" s="22"/>
      <c r="C133" s="20"/>
      <c r="D133" s="19"/>
      <c r="E133" s="19"/>
      <c r="F133" s="23"/>
      <c r="G133" s="358"/>
      <c r="H133" s="337"/>
      <c r="I133" s="323"/>
    </row>
    <row r="134" spans="2:11" s="165" customFormat="1" ht="12.75" customHeight="1" thickBot="1" x14ac:dyDescent="0.3">
      <c r="B134" s="32"/>
      <c r="C134" s="71"/>
      <c r="D134" s="5"/>
      <c r="E134" s="5"/>
      <c r="F134" s="110"/>
      <c r="G134" s="360"/>
      <c r="H134" s="361"/>
      <c r="I134" s="356"/>
    </row>
    <row r="135" spans="2:11" s="165" customFormat="1" ht="18" customHeight="1" thickBot="1" x14ac:dyDescent="0.3">
      <c r="B135" s="33" t="s">
        <v>115</v>
      </c>
      <c r="C135" s="34"/>
      <c r="D135" s="34"/>
      <c r="E135" s="34"/>
      <c r="F135" s="34"/>
      <c r="G135" s="35"/>
      <c r="H135" s="330"/>
      <c r="I135" s="331">
        <f>SUM(I113:I134)</f>
        <v>0</v>
      </c>
    </row>
    <row r="136" spans="2:11" s="165" customFormat="1" ht="12.75" customHeight="1" x14ac:dyDescent="0.25">
      <c r="B136" s="4"/>
      <c r="C136" s="5"/>
      <c r="D136" s="5"/>
      <c r="E136" s="5"/>
      <c r="F136" s="5"/>
      <c r="G136" s="6"/>
      <c r="H136" s="313"/>
      <c r="I136" s="362"/>
    </row>
    <row r="137" spans="2:11" s="165" customFormat="1" ht="17.75" customHeight="1" thickBot="1" x14ac:dyDescent="0.3">
      <c r="B137" s="4"/>
      <c r="C137" s="5"/>
      <c r="D137" s="5"/>
      <c r="E137" s="5"/>
      <c r="F137" s="5"/>
      <c r="G137" s="6"/>
      <c r="H137" s="313"/>
      <c r="I137" s="362"/>
    </row>
    <row r="138" spans="2:11" s="165" customFormat="1" ht="17.75" customHeight="1" x14ac:dyDescent="0.25">
      <c r="B138" s="64" t="s">
        <v>2</v>
      </c>
      <c r="C138" s="66" t="s">
        <v>3</v>
      </c>
      <c r="D138" s="9"/>
      <c r="E138" s="9"/>
      <c r="F138" s="67" t="s">
        <v>4</v>
      </c>
      <c r="G138" s="11" t="s">
        <v>5</v>
      </c>
      <c r="H138" s="351" t="s">
        <v>6</v>
      </c>
      <c r="I138" s="352" t="s">
        <v>7</v>
      </c>
    </row>
    <row r="139" spans="2:11" s="165" customFormat="1" ht="17.75" customHeight="1" thickBot="1" x14ac:dyDescent="0.3">
      <c r="B139" s="68"/>
      <c r="C139" s="69"/>
      <c r="D139" s="13"/>
      <c r="E139" s="13"/>
      <c r="F139" s="70"/>
      <c r="G139" s="15"/>
      <c r="H139" s="353" t="s">
        <v>8</v>
      </c>
      <c r="I139" s="354" t="s">
        <v>8</v>
      </c>
    </row>
    <row r="140" spans="2:11" s="165" customFormat="1" ht="17.75" customHeight="1" x14ac:dyDescent="0.25">
      <c r="B140" s="16">
        <v>2200</v>
      </c>
      <c r="C140" s="17" t="s">
        <v>116</v>
      </c>
      <c r="D140" s="5"/>
      <c r="E140" s="41"/>
      <c r="F140" s="111"/>
      <c r="G140" s="72"/>
      <c r="H140" s="363"/>
      <c r="I140" s="356"/>
    </row>
    <row r="141" spans="2:11" s="165" customFormat="1" ht="17.75" customHeight="1" x14ac:dyDescent="0.25">
      <c r="B141" s="28" t="s">
        <v>134</v>
      </c>
      <c r="C141" s="54" t="s">
        <v>135</v>
      </c>
      <c r="D141" s="29"/>
      <c r="E141" s="19"/>
      <c r="F141" s="23"/>
      <c r="G141" s="324"/>
      <c r="H141" s="337"/>
      <c r="I141" s="323"/>
    </row>
    <row r="142" spans="2:11" s="165" customFormat="1" ht="17.75" customHeight="1" x14ac:dyDescent="0.25">
      <c r="B142" s="31"/>
      <c r="C142" s="20" t="s">
        <v>136</v>
      </c>
      <c r="D142" s="19"/>
      <c r="E142" s="19"/>
      <c r="F142" s="23" t="s">
        <v>38</v>
      </c>
      <c r="G142" s="324"/>
      <c r="H142" s="337"/>
      <c r="I142" s="323"/>
    </row>
    <row r="143" spans="2:11" s="165" customFormat="1" ht="17.75" customHeight="1" x14ac:dyDescent="0.25">
      <c r="B143" s="31"/>
      <c r="C143" s="20" t="s">
        <v>137</v>
      </c>
      <c r="D143" s="19"/>
      <c r="E143" s="19"/>
      <c r="F143" s="23" t="s">
        <v>106</v>
      </c>
      <c r="G143" s="324"/>
      <c r="H143" s="337"/>
      <c r="I143" s="323">
        <f>+G143*H143</f>
        <v>0</v>
      </c>
    </row>
    <row r="144" spans="2:11" s="165" customFormat="1" ht="17.75" customHeight="1" x14ac:dyDescent="0.25">
      <c r="B144" s="31"/>
      <c r="C144" s="20" t="s">
        <v>138</v>
      </c>
      <c r="D144" s="19"/>
      <c r="E144" s="19"/>
      <c r="F144" s="23" t="s">
        <v>106</v>
      </c>
      <c r="G144" s="324">
        <v>1500</v>
      </c>
      <c r="H144" s="337"/>
      <c r="I144" s="323">
        <f>+G144*H144</f>
        <v>0</v>
      </c>
    </row>
    <row r="145" spans="2:9" s="165" customFormat="1" ht="17.75" customHeight="1" thickBot="1" x14ac:dyDescent="0.3">
      <c r="B145" s="16"/>
      <c r="C145" s="17"/>
      <c r="D145" s="5"/>
      <c r="E145" s="5"/>
      <c r="F145" s="110"/>
      <c r="G145" s="360"/>
      <c r="H145" s="363"/>
      <c r="I145" s="356"/>
    </row>
    <row r="146" spans="2:9" s="165" customFormat="1" ht="17.75" customHeight="1" thickBot="1" x14ac:dyDescent="0.3">
      <c r="B146" s="76" t="s">
        <v>142</v>
      </c>
      <c r="C146" s="77"/>
      <c r="D146" s="77"/>
      <c r="E146" s="77"/>
      <c r="F146" s="77"/>
      <c r="G146" s="78"/>
      <c r="H146" s="364"/>
      <c r="I146" s="331">
        <f>SUM(I143:I145)</f>
        <v>0</v>
      </c>
    </row>
    <row r="147" spans="2:9" s="165" customFormat="1" ht="17.75" customHeight="1" x14ac:dyDescent="0.25">
      <c r="B147" s="9"/>
      <c r="C147" s="36"/>
      <c r="D147" s="36"/>
      <c r="E147" s="36"/>
      <c r="F147" s="36"/>
      <c r="G147" s="37"/>
      <c r="H147" s="332"/>
      <c r="I147" s="333"/>
    </row>
    <row r="148" spans="2:9" s="165" customFormat="1" ht="20.149999999999999" customHeight="1" thickBot="1" x14ac:dyDescent="0.3">
      <c r="B148" s="13"/>
      <c r="C148" s="38"/>
      <c r="D148" s="38"/>
      <c r="E148" s="38"/>
      <c r="F148" s="112"/>
      <c r="G148" s="39"/>
      <c r="H148" s="334"/>
      <c r="I148" s="365"/>
    </row>
    <row r="149" spans="2:9" s="165" customFormat="1" ht="20.149999999999999" customHeight="1" x14ac:dyDescent="0.25">
      <c r="B149" s="64" t="s">
        <v>2</v>
      </c>
      <c r="C149" s="9" t="s">
        <v>3</v>
      </c>
      <c r="D149" s="9"/>
      <c r="E149" s="9"/>
      <c r="F149" s="10" t="s">
        <v>4</v>
      </c>
      <c r="G149" s="11" t="s">
        <v>5</v>
      </c>
      <c r="H149" s="366" t="s">
        <v>6</v>
      </c>
      <c r="I149" s="352" t="s">
        <v>7</v>
      </c>
    </row>
    <row r="150" spans="2:9" s="165" customFormat="1" ht="20.149999999999999" customHeight="1" thickBot="1" x14ac:dyDescent="0.3">
      <c r="B150" s="68"/>
      <c r="C150" s="13"/>
      <c r="D150" s="13"/>
      <c r="E150" s="13"/>
      <c r="F150" s="70"/>
      <c r="G150" s="15"/>
      <c r="H150" s="367" t="s">
        <v>8</v>
      </c>
      <c r="I150" s="354" t="s">
        <v>8</v>
      </c>
    </row>
    <row r="151" spans="2:9" s="165" customFormat="1" ht="20.149999999999999" customHeight="1" x14ac:dyDescent="0.25">
      <c r="B151" s="368"/>
      <c r="C151" s="17"/>
      <c r="D151" s="4"/>
      <c r="E151" s="4"/>
      <c r="F151" s="369"/>
      <c r="G151" s="84"/>
      <c r="H151" s="320"/>
      <c r="I151" s="370"/>
    </row>
    <row r="152" spans="2:9" s="165" customFormat="1" ht="20.149999999999999" customHeight="1" x14ac:dyDescent="0.25">
      <c r="B152" s="85">
        <v>3300</v>
      </c>
      <c r="C152" s="54" t="s">
        <v>170</v>
      </c>
      <c r="D152" s="19"/>
      <c r="E152" s="19"/>
      <c r="F152" s="23"/>
      <c r="G152" s="86"/>
      <c r="H152" s="322"/>
      <c r="I152" s="357"/>
    </row>
    <row r="153" spans="2:9" s="165" customFormat="1" ht="20.149999999999999" customHeight="1" x14ac:dyDescent="0.25">
      <c r="B153" s="82"/>
      <c r="C153" s="20"/>
      <c r="D153" s="19"/>
      <c r="E153" s="19"/>
      <c r="F153" s="23"/>
      <c r="G153" s="60"/>
      <c r="H153" s="322"/>
      <c r="I153" s="357"/>
    </row>
    <row r="154" spans="2:9" s="165" customFormat="1" ht="20.149999999999999" customHeight="1" x14ac:dyDescent="0.25">
      <c r="B154" s="81" t="s">
        <v>277</v>
      </c>
      <c r="C154" s="20" t="s">
        <v>278</v>
      </c>
      <c r="D154" s="19"/>
      <c r="E154" s="19"/>
      <c r="F154" s="23" t="s">
        <v>54</v>
      </c>
      <c r="G154" s="324">
        <v>5000</v>
      </c>
      <c r="H154" s="371"/>
      <c r="I154" s="323">
        <f>+G154*H154</f>
        <v>0</v>
      </c>
    </row>
    <row r="155" spans="2:9" s="165" customFormat="1" ht="20.149999999999999" customHeight="1" x14ac:dyDescent="0.25">
      <c r="B155" s="56"/>
      <c r="C155" s="20"/>
      <c r="D155" s="19"/>
      <c r="E155" s="19"/>
      <c r="F155" s="23"/>
      <c r="G155" s="324"/>
      <c r="H155" s="371"/>
      <c r="I155" s="323"/>
    </row>
    <row r="156" spans="2:9" s="165" customFormat="1" ht="20.149999999999999" customHeight="1" x14ac:dyDescent="0.25">
      <c r="B156" s="81" t="s">
        <v>177</v>
      </c>
      <c r="C156" s="20" t="s">
        <v>178</v>
      </c>
      <c r="D156" s="19"/>
      <c r="E156" s="19"/>
      <c r="F156" s="23" t="s">
        <v>88</v>
      </c>
      <c r="G156" s="324">
        <v>497</v>
      </c>
      <c r="H156" s="371"/>
      <c r="I156" s="323">
        <f>+G156*H156</f>
        <v>0</v>
      </c>
    </row>
    <row r="157" spans="2:9" s="165" customFormat="1" ht="20.149999999999999" customHeight="1" x14ac:dyDescent="0.25">
      <c r="B157" s="56"/>
      <c r="C157" s="20"/>
      <c r="D157" s="19"/>
      <c r="E157" s="19"/>
      <c r="F157" s="23"/>
      <c r="G157" s="324"/>
      <c r="H157" s="371"/>
      <c r="I157" s="323"/>
    </row>
    <row r="158" spans="2:9" s="165" customFormat="1" ht="20.149999999999999" customHeight="1" x14ac:dyDescent="0.25">
      <c r="B158" s="81" t="s">
        <v>179</v>
      </c>
      <c r="C158" s="20" t="s">
        <v>180</v>
      </c>
      <c r="D158" s="19"/>
      <c r="E158" s="19"/>
      <c r="F158" s="23" t="s">
        <v>88</v>
      </c>
      <c r="G158" s="324">
        <v>5</v>
      </c>
      <c r="H158" s="371"/>
      <c r="I158" s="323">
        <f>+G158*H158</f>
        <v>0</v>
      </c>
    </row>
    <row r="159" spans="2:9" s="165" customFormat="1" ht="20.149999999999999" customHeight="1" thickBot="1" x14ac:dyDescent="0.3">
      <c r="B159" s="372"/>
      <c r="C159" s="71"/>
      <c r="D159" s="5"/>
      <c r="E159" s="5"/>
      <c r="F159" s="110"/>
      <c r="G159" s="373"/>
      <c r="H159" s="374"/>
      <c r="I159" s="329"/>
    </row>
    <row r="160" spans="2:9" s="165" customFormat="1" ht="20.149999999999999" customHeight="1" thickBot="1" x14ac:dyDescent="0.3">
      <c r="B160" s="76" t="s">
        <v>181</v>
      </c>
      <c r="C160" s="77"/>
      <c r="D160" s="77"/>
      <c r="E160" s="77"/>
      <c r="F160" s="77"/>
      <c r="G160" s="78"/>
      <c r="H160" s="364"/>
      <c r="I160" s="331">
        <f>SUM(I154:I159)</f>
        <v>0</v>
      </c>
    </row>
    <row r="161" spans="2:9" s="165" customFormat="1" ht="20.149999999999999" customHeight="1" x14ac:dyDescent="0.25">
      <c r="B161" s="9"/>
      <c r="C161" s="36"/>
      <c r="D161" s="36"/>
      <c r="E161" s="36"/>
      <c r="F161" s="36"/>
      <c r="G161" s="37"/>
      <c r="H161" s="332"/>
      <c r="I161" s="333"/>
    </row>
    <row r="162" spans="2:9" ht="20.149999999999999" customHeight="1" x14ac:dyDescent="0.25">
      <c r="B162" s="4" t="s">
        <v>209</v>
      </c>
      <c r="C162" s="4"/>
      <c r="G162" s="6"/>
      <c r="H162" s="313"/>
      <c r="I162" s="375"/>
    </row>
    <row r="163" spans="2:9" ht="20.149999999999999" customHeight="1" thickBot="1" x14ac:dyDescent="0.3">
      <c r="B163" s="97"/>
      <c r="C163" s="97"/>
      <c r="F163" s="111"/>
      <c r="G163" s="80"/>
      <c r="H163" s="313"/>
      <c r="I163" s="375"/>
    </row>
    <row r="164" spans="2:9" ht="25" customHeight="1" thickBot="1" x14ac:dyDescent="0.3">
      <c r="B164" s="114" t="s">
        <v>210</v>
      </c>
      <c r="C164" s="115"/>
      <c r="D164" s="89" t="s">
        <v>3</v>
      </c>
      <c r="E164" s="89"/>
      <c r="F164" s="91"/>
      <c r="G164" s="116"/>
      <c r="H164" s="376"/>
      <c r="I164" s="331" t="s">
        <v>211</v>
      </c>
    </row>
    <row r="165" spans="2:9" ht="25" customHeight="1" x14ac:dyDescent="0.25">
      <c r="B165" s="131">
        <v>1300</v>
      </c>
      <c r="C165" s="117"/>
      <c r="D165" s="118" t="s">
        <v>212</v>
      </c>
      <c r="E165" s="119"/>
      <c r="F165" s="120"/>
      <c r="G165" s="121"/>
      <c r="H165" s="377"/>
      <c r="I165" s="378">
        <f>+I34</f>
        <v>0</v>
      </c>
    </row>
    <row r="166" spans="2:9" ht="25" customHeight="1" x14ac:dyDescent="0.25">
      <c r="B166" s="131">
        <v>1500</v>
      </c>
      <c r="C166" s="117"/>
      <c r="D166" s="123" t="s">
        <v>34</v>
      </c>
      <c r="E166" s="123"/>
      <c r="F166" s="124"/>
      <c r="G166" s="121"/>
      <c r="H166" s="379"/>
      <c r="I166" s="378">
        <f>+I57</f>
        <v>0</v>
      </c>
    </row>
    <row r="167" spans="2:9" ht="25" customHeight="1" x14ac:dyDescent="0.25">
      <c r="B167" s="131" t="s">
        <v>64</v>
      </c>
      <c r="C167" s="129"/>
      <c r="D167" s="118" t="s">
        <v>65</v>
      </c>
      <c r="E167" s="122"/>
      <c r="F167" s="124"/>
      <c r="G167" s="121"/>
      <c r="H167" s="377"/>
      <c r="I167" s="378">
        <f>+I101</f>
        <v>733879120</v>
      </c>
    </row>
    <row r="168" spans="2:9" ht="25" customHeight="1" x14ac:dyDescent="0.25">
      <c r="B168" s="130">
        <v>2100</v>
      </c>
      <c r="C168" s="117"/>
      <c r="D168" s="118" t="s">
        <v>93</v>
      </c>
      <c r="E168" s="119"/>
      <c r="F168" s="124"/>
      <c r="G168" s="121"/>
      <c r="H168" s="377"/>
      <c r="I168" s="378">
        <f>+I135</f>
        <v>0</v>
      </c>
    </row>
    <row r="169" spans="2:9" ht="25" customHeight="1" x14ac:dyDescent="0.25">
      <c r="B169" s="131">
        <v>2200</v>
      </c>
      <c r="C169" s="117"/>
      <c r="D169" s="122" t="s">
        <v>116</v>
      </c>
      <c r="E169" s="122"/>
      <c r="F169" s="124"/>
      <c r="G169" s="121"/>
      <c r="H169" s="377"/>
      <c r="I169" s="378">
        <f>+I146</f>
        <v>0</v>
      </c>
    </row>
    <row r="170" spans="2:9" ht="25" customHeight="1" x14ac:dyDescent="0.25">
      <c r="B170" s="131">
        <v>3300</v>
      </c>
      <c r="C170" s="132"/>
      <c r="D170" s="122" t="s">
        <v>215</v>
      </c>
      <c r="E170" s="122"/>
      <c r="F170" s="124"/>
      <c r="G170" s="121"/>
      <c r="H170" s="377"/>
      <c r="I170" s="378">
        <f>+I160</f>
        <v>0</v>
      </c>
    </row>
    <row r="171" spans="2:9" ht="25" customHeight="1" thickBot="1" x14ac:dyDescent="0.3">
      <c r="B171" s="380"/>
      <c r="C171" s="381"/>
      <c r="D171" s="382"/>
      <c r="E171" s="382"/>
      <c r="F171" s="383"/>
      <c r="G171" s="384"/>
      <c r="H171" s="385"/>
      <c r="I171" s="386"/>
    </row>
    <row r="172" spans="2:9" ht="25" customHeight="1" x14ac:dyDescent="0.25">
      <c r="B172" s="387" t="s">
        <v>209</v>
      </c>
      <c r="C172" s="388"/>
      <c r="D172" s="388"/>
      <c r="E172" s="388"/>
      <c r="F172" s="388"/>
      <c r="G172" s="389"/>
      <c r="H172" s="390"/>
      <c r="I172" s="391">
        <f>SUM(I165:I170)</f>
        <v>733879120</v>
      </c>
    </row>
    <row r="173" spans="2:9" ht="25" customHeight="1" x14ac:dyDescent="0.25">
      <c r="B173" s="663" t="s">
        <v>279</v>
      </c>
      <c r="C173" s="664"/>
      <c r="D173" s="664"/>
      <c r="E173" s="664"/>
      <c r="F173" s="664"/>
      <c r="G173" s="664"/>
      <c r="H173" s="665"/>
      <c r="I173" s="392">
        <f>0.1*I172</f>
        <v>73387912</v>
      </c>
    </row>
    <row r="174" spans="2:9" ht="25" customHeight="1" x14ac:dyDescent="0.25">
      <c r="B174" s="393" t="s">
        <v>280</v>
      </c>
      <c r="C174" s="394"/>
      <c r="D174" s="394"/>
      <c r="E174" s="394"/>
      <c r="F174" s="394"/>
      <c r="G174" s="395"/>
      <c r="H174" s="396"/>
      <c r="I174" s="392">
        <f>I173+I172</f>
        <v>807267032</v>
      </c>
    </row>
    <row r="175" spans="2:9" ht="25" customHeight="1" x14ac:dyDescent="0.25">
      <c r="B175" s="393" t="s">
        <v>229</v>
      </c>
      <c r="C175" s="394"/>
      <c r="D175" s="394"/>
      <c r="E175" s="394"/>
      <c r="F175" s="394"/>
      <c r="G175" s="395"/>
      <c r="H175" s="397"/>
      <c r="I175" s="392">
        <f>0.165*I174</f>
        <v>133199060.28</v>
      </c>
    </row>
    <row r="176" spans="2:9" ht="25" customHeight="1" thickBot="1" x14ac:dyDescent="0.3">
      <c r="B176" s="666" t="s">
        <v>281</v>
      </c>
      <c r="C176" s="667"/>
      <c r="D176" s="667"/>
      <c r="E176" s="38"/>
      <c r="F176" s="38"/>
      <c r="G176" s="39"/>
      <c r="H176" s="398"/>
      <c r="I176" s="399">
        <f>I175+I174</f>
        <v>940466092.27999997</v>
      </c>
    </row>
  </sheetData>
  <mergeCells count="13">
    <mergeCell ref="C25:E25"/>
    <mergeCell ref="C31:E31"/>
    <mergeCell ref="B173:H173"/>
    <mergeCell ref="B176:D176"/>
    <mergeCell ref="B1:I1"/>
    <mergeCell ref="B7:I7"/>
    <mergeCell ref="C13:E13"/>
    <mergeCell ref="C15:E15"/>
    <mergeCell ref="C17:E17"/>
    <mergeCell ref="C18:E18"/>
    <mergeCell ref="C86:E86"/>
    <mergeCell ref="C94:E94"/>
    <mergeCell ref="C95:E95"/>
  </mergeCells>
  <printOptions horizontalCentered="1"/>
  <pageMargins left="0.70866141732283505" right="0.70866141732283505" top="0.74803149606299202" bottom="0.74803149606299202" header="0.31496062992126" footer="0.31496062992126"/>
  <pageSetup scale="58" orientation="portrait" r:id="rId1"/>
  <rowBreaks count="2" manualBreakCount="2">
    <brk id="58" max="16383" man="1"/>
    <brk id="136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B1:L508"/>
  <sheetViews>
    <sheetView showGridLines="0" view="pageBreakPreview" topLeftCell="B140" zoomScaleNormal="100" zoomScaleSheetLayoutView="100" zoomScalePageLayoutView="79" workbookViewId="0">
      <selection activeCell="H138" sqref="H138"/>
    </sheetView>
  </sheetViews>
  <sheetFormatPr defaultColWidth="9.08984375" defaultRowHeight="14" x14ac:dyDescent="0.25"/>
  <cols>
    <col min="1" max="1" width="1.08984375" style="573" customWidth="1"/>
    <col min="2" max="2" width="10.453125" style="573" customWidth="1"/>
    <col min="3" max="3" width="8" style="573" customWidth="1"/>
    <col min="4" max="4" width="15.7265625" style="573" customWidth="1"/>
    <col min="5" max="5" width="48.26953125" style="573" customWidth="1"/>
    <col min="6" max="6" width="13.453125" style="573" bestFit="1" customWidth="1"/>
    <col min="7" max="7" width="10.26953125" style="573" customWidth="1"/>
    <col min="8" max="8" width="15.7265625" style="573" customWidth="1"/>
    <col min="9" max="9" width="19.54296875" style="106" customWidth="1"/>
    <col min="10" max="10" width="9.08984375" style="573"/>
    <col min="11" max="11" width="12.81640625" style="573" bestFit="1" customWidth="1"/>
    <col min="12" max="12" width="22.26953125" style="573" customWidth="1"/>
    <col min="13" max="256" width="9.08984375" style="573"/>
    <col min="257" max="257" width="1.08984375" style="573" customWidth="1"/>
    <col min="258" max="258" width="10.453125" style="573" customWidth="1"/>
    <col min="259" max="259" width="8" style="573" customWidth="1"/>
    <col min="260" max="260" width="15.7265625" style="573" customWidth="1"/>
    <col min="261" max="261" width="35.81640625" style="573" customWidth="1"/>
    <col min="262" max="262" width="13.453125" style="573" bestFit="1" customWidth="1"/>
    <col min="263" max="263" width="10.26953125" style="573" customWidth="1"/>
    <col min="264" max="264" width="15.7265625" style="573" customWidth="1"/>
    <col min="265" max="265" width="19.54296875" style="573" customWidth="1"/>
    <col min="266" max="266" width="9.08984375" style="573"/>
    <col min="267" max="267" width="12.81640625" style="573" bestFit="1" customWidth="1"/>
    <col min="268" max="268" width="22.26953125" style="573" customWidth="1"/>
    <col min="269" max="512" width="9.08984375" style="573"/>
    <col min="513" max="513" width="1.08984375" style="573" customWidth="1"/>
    <col min="514" max="514" width="10.453125" style="573" customWidth="1"/>
    <col min="515" max="515" width="8" style="573" customWidth="1"/>
    <col min="516" max="516" width="15.7265625" style="573" customWidth="1"/>
    <col min="517" max="517" width="35.81640625" style="573" customWidth="1"/>
    <col min="518" max="518" width="13.453125" style="573" bestFit="1" customWidth="1"/>
    <col min="519" max="519" width="10.26953125" style="573" customWidth="1"/>
    <col min="520" max="520" width="15.7265625" style="573" customWidth="1"/>
    <col min="521" max="521" width="19.54296875" style="573" customWidth="1"/>
    <col min="522" max="522" width="9.08984375" style="573"/>
    <col min="523" max="523" width="12.81640625" style="573" bestFit="1" customWidth="1"/>
    <col min="524" max="524" width="22.26953125" style="573" customWidth="1"/>
    <col min="525" max="768" width="9.08984375" style="573"/>
    <col min="769" max="769" width="1.08984375" style="573" customWidth="1"/>
    <col min="770" max="770" width="10.453125" style="573" customWidth="1"/>
    <col min="771" max="771" width="8" style="573" customWidth="1"/>
    <col min="772" max="772" width="15.7265625" style="573" customWidth="1"/>
    <col min="773" max="773" width="35.81640625" style="573" customWidth="1"/>
    <col min="774" max="774" width="13.453125" style="573" bestFit="1" customWidth="1"/>
    <col min="775" max="775" width="10.26953125" style="573" customWidth="1"/>
    <col min="776" max="776" width="15.7265625" style="573" customWidth="1"/>
    <col min="777" max="777" width="19.54296875" style="573" customWidth="1"/>
    <col min="778" max="778" width="9.08984375" style="573"/>
    <col min="779" max="779" width="12.81640625" style="573" bestFit="1" customWidth="1"/>
    <col min="780" max="780" width="22.26953125" style="573" customWidth="1"/>
    <col min="781" max="1024" width="9.08984375" style="573"/>
    <col min="1025" max="1025" width="1.08984375" style="573" customWidth="1"/>
    <col min="1026" max="1026" width="10.453125" style="573" customWidth="1"/>
    <col min="1027" max="1027" width="8" style="573" customWidth="1"/>
    <col min="1028" max="1028" width="15.7265625" style="573" customWidth="1"/>
    <col min="1029" max="1029" width="35.81640625" style="573" customWidth="1"/>
    <col min="1030" max="1030" width="13.453125" style="573" bestFit="1" customWidth="1"/>
    <col min="1031" max="1031" width="10.26953125" style="573" customWidth="1"/>
    <col min="1032" max="1032" width="15.7265625" style="573" customWidth="1"/>
    <col min="1033" max="1033" width="19.54296875" style="573" customWidth="1"/>
    <col min="1034" max="1034" width="9.08984375" style="573"/>
    <col min="1035" max="1035" width="12.81640625" style="573" bestFit="1" customWidth="1"/>
    <col min="1036" max="1036" width="22.26953125" style="573" customWidth="1"/>
    <col min="1037" max="1280" width="9.08984375" style="573"/>
    <col min="1281" max="1281" width="1.08984375" style="573" customWidth="1"/>
    <col min="1282" max="1282" width="10.453125" style="573" customWidth="1"/>
    <col min="1283" max="1283" width="8" style="573" customWidth="1"/>
    <col min="1284" max="1284" width="15.7265625" style="573" customWidth="1"/>
    <col min="1285" max="1285" width="35.81640625" style="573" customWidth="1"/>
    <col min="1286" max="1286" width="13.453125" style="573" bestFit="1" customWidth="1"/>
    <col min="1287" max="1287" width="10.26953125" style="573" customWidth="1"/>
    <col min="1288" max="1288" width="15.7265625" style="573" customWidth="1"/>
    <col min="1289" max="1289" width="19.54296875" style="573" customWidth="1"/>
    <col min="1290" max="1290" width="9.08984375" style="573"/>
    <col min="1291" max="1291" width="12.81640625" style="573" bestFit="1" customWidth="1"/>
    <col min="1292" max="1292" width="22.26953125" style="573" customWidth="1"/>
    <col min="1293" max="1536" width="9.08984375" style="573"/>
    <col min="1537" max="1537" width="1.08984375" style="573" customWidth="1"/>
    <col min="1538" max="1538" width="10.453125" style="573" customWidth="1"/>
    <col min="1539" max="1539" width="8" style="573" customWidth="1"/>
    <col min="1540" max="1540" width="15.7265625" style="573" customWidth="1"/>
    <col min="1541" max="1541" width="35.81640625" style="573" customWidth="1"/>
    <col min="1542" max="1542" width="13.453125" style="573" bestFit="1" customWidth="1"/>
    <col min="1543" max="1543" width="10.26953125" style="573" customWidth="1"/>
    <col min="1544" max="1544" width="15.7265625" style="573" customWidth="1"/>
    <col min="1545" max="1545" width="19.54296875" style="573" customWidth="1"/>
    <col min="1546" max="1546" width="9.08984375" style="573"/>
    <col min="1547" max="1547" width="12.81640625" style="573" bestFit="1" customWidth="1"/>
    <col min="1548" max="1548" width="22.26953125" style="573" customWidth="1"/>
    <col min="1549" max="1792" width="9.08984375" style="573"/>
    <col min="1793" max="1793" width="1.08984375" style="573" customWidth="1"/>
    <col min="1794" max="1794" width="10.453125" style="573" customWidth="1"/>
    <col min="1795" max="1795" width="8" style="573" customWidth="1"/>
    <col min="1796" max="1796" width="15.7265625" style="573" customWidth="1"/>
    <col min="1797" max="1797" width="35.81640625" style="573" customWidth="1"/>
    <col min="1798" max="1798" width="13.453125" style="573" bestFit="1" customWidth="1"/>
    <col min="1799" max="1799" width="10.26953125" style="573" customWidth="1"/>
    <col min="1800" max="1800" width="15.7265625" style="573" customWidth="1"/>
    <col min="1801" max="1801" width="19.54296875" style="573" customWidth="1"/>
    <col min="1802" max="1802" width="9.08984375" style="573"/>
    <col min="1803" max="1803" width="12.81640625" style="573" bestFit="1" customWidth="1"/>
    <col min="1804" max="1804" width="22.26953125" style="573" customWidth="1"/>
    <col min="1805" max="2048" width="9.08984375" style="573"/>
    <col min="2049" max="2049" width="1.08984375" style="573" customWidth="1"/>
    <col min="2050" max="2050" width="10.453125" style="573" customWidth="1"/>
    <col min="2051" max="2051" width="8" style="573" customWidth="1"/>
    <col min="2052" max="2052" width="15.7265625" style="573" customWidth="1"/>
    <col min="2053" max="2053" width="35.81640625" style="573" customWidth="1"/>
    <col min="2054" max="2054" width="13.453125" style="573" bestFit="1" customWidth="1"/>
    <col min="2055" max="2055" width="10.26953125" style="573" customWidth="1"/>
    <col min="2056" max="2056" width="15.7265625" style="573" customWidth="1"/>
    <col min="2057" max="2057" width="19.54296875" style="573" customWidth="1"/>
    <col min="2058" max="2058" width="9.08984375" style="573"/>
    <col min="2059" max="2059" width="12.81640625" style="573" bestFit="1" customWidth="1"/>
    <col min="2060" max="2060" width="22.26953125" style="573" customWidth="1"/>
    <col min="2061" max="2304" width="9.08984375" style="573"/>
    <col min="2305" max="2305" width="1.08984375" style="573" customWidth="1"/>
    <col min="2306" max="2306" width="10.453125" style="573" customWidth="1"/>
    <col min="2307" max="2307" width="8" style="573" customWidth="1"/>
    <col min="2308" max="2308" width="15.7265625" style="573" customWidth="1"/>
    <col min="2309" max="2309" width="35.81640625" style="573" customWidth="1"/>
    <col min="2310" max="2310" width="13.453125" style="573" bestFit="1" customWidth="1"/>
    <col min="2311" max="2311" width="10.26953125" style="573" customWidth="1"/>
    <col min="2312" max="2312" width="15.7265625" style="573" customWidth="1"/>
    <col min="2313" max="2313" width="19.54296875" style="573" customWidth="1"/>
    <col min="2314" max="2314" width="9.08984375" style="573"/>
    <col min="2315" max="2315" width="12.81640625" style="573" bestFit="1" customWidth="1"/>
    <col min="2316" max="2316" width="22.26953125" style="573" customWidth="1"/>
    <col min="2317" max="2560" width="9.08984375" style="573"/>
    <col min="2561" max="2561" width="1.08984375" style="573" customWidth="1"/>
    <col min="2562" max="2562" width="10.453125" style="573" customWidth="1"/>
    <col min="2563" max="2563" width="8" style="573" customWidth="1"/>
    <col min="2564" max="2564" width="15.7265625" style="573" customWidth="1"/>
    <col min="2565" max="2565" width="35.81640625" style="573" customWidth="1"/>
    <col min="2566" max="2566" width="13.453125" style="573" bestFit="1" customWidth="1"/>
    <col min="2567" max="2567" width="10.26953125" style="573" customWidth="1"/>
    <col min="2568" max="2568" width="15.7265625" style="573" customWidth="1"/>
    <col min="2569" max="2569" width="19.54296875" style="573" customWidth="1"/>
    <col min="2570" max="2570" width="9.08984375" style="573"/>
    <col min="2571" max="2571" width="12.81640625" style="573" bestFit="1" customWidth="1"/>
    <col min="2572" max="2572" width="22.26953125" style="573" customWidth="1"/>
    <col min="2573" max="2816" width="9.08984375" style="573"/>
    <col min="2817" max="2817" width="1.08984375" style="573" customWidth="1"/>
    <col min="2818" max="2818" width="10.453125" style="573" customWidth="1"/>
    <col min="2819" max="2819" width="8" style="573" customWidth="1"/>
    <col min="2820" max="2820" width="15.7265625" style="573" customWidth="1"/>
    <col min="2821" max="2821" width="35.81640625" style="573" customWidth="1"/>
    <col min="2822" max="2822" width="13.453125" style="573" bestFit="1" customWidth="1"/>
    <col min="2823" max="2823" width="10.26953125" style="573" customWidth="1"/>
    <col min="2824" max="2824" width="15.7265625" style="573" customWidth="1"/>
    <col min="2825" max="2825" width="19.54296875" style="573" customWidth="1"/>
    <col min="2826" max="2826" width="9.08984375" style="573"/>
    <col min="2827" max="2827" width="12.81640625" style="573" bestFit="1" customWidth="1"/>
    <col min="2828" max="2828" width="22.26953125" style="573" customWidth="1"/>
    <col min="2829" max="3072" width="9.08984375" style="573"/>
    <col min="3073" max="3073" width="1.08984375" style="573" customWidth="1"/>
    <col min="3074" max="3074" width="10.453125" style="573" customWidth="1"/>
    <col min="3075" max="3075" width="8" style="573" customWidth="1"/>
    <col min="3076" max="3076" width="15.7265625" style="573" customWidth="1"/>
    <col min="3077" max="3077" width="35.81640625" style="573" customWidth="1"/>
    <col min="3078" max="3078" width="13.453125" style="573" bestFit="1" customWidth="1"/>
    <col min="3079" max="3079" width="10.26953125" style="573" customWidth="1"/>
    <col min="3080" max="3080" width="15.7265625" style="573" customWidth="1"/>
    <col min="3081" max="3081" width="19.54296875" style="573" customWidth="1"/>
    <col min="3082" max="3082" width="9.08984375" style="573"/>
    <col min="3083" max="3083" width="12.81640625" style="573" bestFit="1" customWidth="1"/>
    <col min="3084" max="3084" width="22.26953125" style="573" customWidth="1"/>
    <col min="3085" max="3328" width="9.08984375" style="573"/>
    <col min="3329" max="3329" width="1.08984375" style="573" customWidth="1"/>
    <col min="3330" max="3330" width="10.453125" style="573" customWidth="1"/>
    <col min="3331" max="3331" width="8" style="573" customWidth="1"/>
    <col min="3332" max="3332" width="15.7265625" style="573" customWidth="1"/>
    <col min="3333" max="3333" width="35.81640625" style="573" customWidth="1"/>
    <col min="3334" max="3334" width="13.453125" style="573" bestFit="1" customWidth="1"/>
    <col min="3335" max="3335" width="10.26953125" style="573" customWidth="1"/>
    <col min="3336" max="3336" width="15.7265625" style="573" customWidth="1"/>
    <col min="3337" max="3337" width="19.54296875" style="573" customWidth="1"/>
    <col min="3338" max="3338" width="9.08984375" style="573"/>
    <col min="3339" max="3339" width="12.81640625" style="573" bestFit="1" customWidth="1"/>
    <col min="3340" max="3340" width="22.26953125" style="573" customWidth="1"/>
    <col min="3341" max="3584" width="9.08984375" style="573"/>
    <col min="3585" max="3585" width="1.08984375" style="573" customWidth="1"/>
    <col min="3586" max="3586" width="10.453125" style="573" customWidth="1"/>
    <col min="3587" max="3587" width="8" style="573" customWidth="1"/>
    <col min="3588" max="3588" width="15.7265625" style="573" customWidth="1"/>
    <col min="3589" max="3589" width="35.81640625" style="573" customWidth="1"/>
    <col min="3590" max="3590" width="13.453125" style="573" bestFit="1" customWidth="1"/>
    <col min="3591" max="3591" width="10.26953125" style="573" customWidth="1"/>
    <col min="3592" max="3592" width="15.7265625" style="573" customWidth="1"/>
    <col min="3593" max="3593" width="19.54296875" style="573" customWidth="1"/>
    <col min="3594" max="3594" width="9.08984375" style="573"/>
    <col min="3595" max="3595" width="12.81640625" style="573" bestFit="1" customWidth="1"/>
    <col min="3596" max="3596" width="22.26953125" style="573" customWidth="1"/>
    <col min="3597" max="3840" width="9.08984375" style="573"/>
    <col min="3841" max="3841" width="1.08984375" style="573" customWidth="1"/>
    <col min="3842" max="3842" width="10.453125" style="573" customWidth="1"/>
    <col min="3843" max="3843" width="8" style="573" customWidth="1"/>
    <col min="3844" max="3844" width="15.7265625" style="573" customWidth="1"/>
    <col min="3845" max="3845" width="35.81640625" style="573" customWidth="1"/>
    <col min="3846" max="3846" width="13.453125" style="573" bestFit="1" customWidth="1"/>
    <col min="3847" max="3847" width="10.26953125" style="573" customWidth="1"/>
    <col min="3848" max="3848" width="15.7265625" style="573" customWidth="1"/>
    <col min="3849" max="3849" width="19.54296875" style="573" customWidth="1"/>
    <col min="3850" max="3850" width="9.08984375" style="573"/>
    <col min="3851" max="3851" width="12.81640625" style="573" bestFit="1" customWidth="1"/>
    <col min="3852" max="3852" width="22.26953125" style="573" customWidth="1"/>
    <col min="3853" max="4096" width="9.08984375" style="573"/>
    <col min="4097" max="4097" width="1.08984375" style="573" customWidth="1"/>
    <col min="4098" max="4098" width="10.453125" style="573" customWidth="1"/>
    <col min="4099" max="4099" width="8" style="573" customWidth="1"/>
    <col min="4100" max="4100" width="15.7265625" style="573" customWidth="1"/>
    <col min="4101" max="4101" width="35.81640625" style="573" customWidth="1"/>
    <col min="4102" max="4102" width="13.453125" style="573" bestFit="1" customWidth="1"/>
    <col min="4103" max="4103" width="10.26953125" style="573" customWidth="1"/>
    <col min="4104" max="4104" width="15.7265625" style="573" customWidth="1"/>
    <col min="4105" max="4105" width="19.54296875" style="573" customWidth="1"/>
    <col min="4106" max="4106" width="9.08984375" style="573"/>
    <col min="4107" max="4107" width="12.81640625" style="573" bestFit="1" customWidth="1"/>
    <col min="4108" max="4108" width="22.26953125" style="573" customWidth="1"/>
    <col min="4109" max="4352" width="9.08984375" style="573"/>
    <col min="4353" max="4353" width="1.08984375" style="573" customWidth="1"/>
    <col min="4354" max="4354" width="10.453125" style="573" customWidth="1"/>
    <col min="4355" max="4355" width="8" style="573" customWidth="1"/>
    <col min="4356" max="4356" width="15.7265625" style="573" customWidth="1"/>
    <col min="4357" max="4357" width="35.81640625" style="573" customWidth="1"/>
    <col min="4358" max="4358" width="13.453125" style="573" bestFit="1" customWidth="1"/>
    <col min="4359" max="4359" width="10.26953125" style="573" customWidth="1"/>
    <col min="4360" max="4360" width="15.7265625" style="573" customWidth="1"/>
    <col min="4361" max="4361" width="19.54296875" style="573" customWidth="1"/>
    <col min="4362" max="4362" width="9.08984375" style="573"/>
    <col min="4363" max="4363" width="12.81640625" style="573" bestFit="1" customWidth="1"/>
    <col min="4364" max="4364" width="22.26953125" style="573" customWidth="1"/>
    <col min="4365" max="4608" width="9.08984375" style="573"/>
    <col min="4609" max="4609" width="1.08984375" style="573" customWidth="1"/>
    <col min="4610" max="4610" width="10.453125" style="573" customWidth="1"/>
    <col min="4611" max="4611" width="8" style="573" customWidth="1"/>
    <col min="4612" max="4612" width="15.7265625" style="573" customWidth="1"/>
    <col min="4613" max="4613" width="35.81640625" style="573" customWidth="1"/>
    <col min="4614" max="4614" width="13.453125" style="573" bestFit="1" customWidth="1"/>
    <col min="4615" max="4615" width="10.26953125" style="573" customWidth="1"/>
    <col min="4616" max="4616" width="15.7265625" style="573" customWidth="1"/>
    <col min="4617" max="4617" width="19.54296875" style="573" customWidth="1"/>
    <col min="4618" max="4618" width="9.08984375" style="573"/>
    <col min="4619" max="4619" width="12.81640625" style="573" bestFit="1" customWidth="1"/>
    <col min="4620" max="4620" width="22.26953125" style="573" customWidth="1"/>
    <col min="4621" max="4864" width="9.08984375" style="573"/>
    <col min="4865" max="4865" width="1.08984375" style="573" customWidth="1"/>
    <col min="4866" max="4866" width="10.453125" style="573" customWidth="1"/>
    <col min="4867" max="4867" width="8" style="573" customWidth="1"/>
    <col min="4868" max="4868" width="15.7265625" style="573" customWidth="1"/>
    <col min="4869" max="4869" width="35.81640625" style="573" customWidth="1"/>
    <col min="4870" max="4870" width="13.453125" style="573" bestFit="1" customWidth="1"/>
    <col min="4871" max="4871" width="10.26953125" style="573" customWidth="1"/>
    <col min="4872" max="4872" width="15.7265625" style="573" customWidth="1"/>
    <col min="4873" max="4873" width="19.54296875" style="573" customWidth="1"/>
    <col min="4874" max="4874" width="9.08984375" style="573"/>
    <col min="4875" max="4875" width="12.81640625" style="573" bestFit="1" customWidth="1"/>
    <col min="4876" max="4876" width="22.26953125" style="573" customWidth="1"/>
    <col min="4877" max="5120" width="9.08984375" style="573"/>
    <col min="5121" max="5121" width="1.08984375" style="573" customWidth="1"/>
    <col min="5122" max="5122" width="10.453125" style="573" customWidth="1"/>
    <col min="5123" max="5123" width="8" style="573" customWidth="1"/>
    <col min="5124" max="5124" width="15.7265625" style="573" customWidth="1"/>
    <col min="5125" max="5125" width="35.81640625" style="573" customWidth="1"/>
    <col min="5126" max="5126" width="13.453125" style="573" bestFit="1" customWidth="1"/>
    <col min="5127" max="5127" width="10.26953125" style="573" customWidth="1"/>
    <col min="5128" max="5128" width="15.7265625" style="573" customWidth="1"/>
    <col min="5129" max="5129" width="19.54296875" style="573" customWidth="1"/>
    <col min="5130" max="5130" width="9.08984375" style="573"/>
    <col min="5131" max="5131" width="12.81640625" style="573" bestFit="1" customWidth="1"/>
    <col min="5132" max="5132" width="22.26953125" style="573" customWidth="1"/>
    <col min="5133" max="5376" width="9.08984375" style="573"/>
    <col min="5377" max="5377" width="1.08984375" style="573" customWidth="1"/>
    <col min="5378" max="5378" width="10.453125" style="573" customWidth="1"/>
    <col min="5379" max="5379" width="8" style="573" customWidth="1"/>
    <col min="5380" max="5380" width="15.7265625" style="573" customWidth="1"/>
    <col min="5381" max="5381" width="35.81640625" style="573" customWidth="1"/>
    <col min="5382" max="5382" width="13.453125" style="573" bestFit="1" customWidth="1"/>
    <col min="5383" max="5383" width="10.26953125" style="573" customWidth="1"/>
    <col min="5384" max="5384" width="15.7265625" style="573" customWidth="1"/>
    <col min="5385" max="5385" width="19.54296875" style="573" customWidth="1"/>
    <col min="5386" max="5386" width="9.08984375" style="573"/>
    <col min="5387" max="5387" width="12.81640625" style="573" bestFit="1" customWidth="1"/>
    <col min="5388" max="5388" width="22.26953125" style="573" customWidth="1"/>
    <col min="5389" max="5632" width="9.08984375" style="573"/>
    <col min="5633" max="5633" width="1.08984375" style="573" customWidth="1"/>
    <col min="5634" max="5634" width="10.453125" style="573" customWidth="1"/>
    <col min="5635" max="5635" width="8" style="573" customWidth="1"/>
    <col min="5636" max="5636" width="15.7265625" style="573" customWidth="1"/>
    <col min="5637" max="5637" width="35.81640625" style="573" customWidth="1"/>
    <col min="5638" max="5638" width="13.453125" style="573" bestFit="1" customWidth="1"/>
    <col min="5639" max="5639" width="10.26953125" style="573" customWidth="1"/>
    <col min="5640" max="5640" width="15.7265625" style="573" customWidth="1"/>
    <col min="5641" max="5641" width="19.54296875" style="573" customWidth="1"/>
    <col min="5642" max="5642" width="9.08984375" style="573"/>
    <col min="5643" max="5643" width="12.81640625" style="573" bestFit="1" customWidth="1"/>
    <col min="5644" max="5644" width="22.26953125" style="573" customWidth="1"/>
    <col min="5645" max="5888" width="9.08984375" style="573"/>
    <col min="5889" max="5889" width="1.08984375" style="573" customWidth="1"/>
    <col min="5890" max="5890" width="10.453125" style="573" customWidth="1"/>
    <col min="5891" max="5891" width="8" style="573" customWidth="1"/>
    <col min="5892" max="5892" width="15.7265625" style="573" customWidth="1"/>
    <col min="5893" max="5893" width="35.81640625" style="573" customWidth="1"/>
    <col min="5894" max="5894" width="13.453125" style="573" bestFit="1" customWidth="1"/>
    <col min="5895" max="5895" width="10.26953125" style="573" customWidth="1"/>
    <col min="5896" max="5896" width="15.7265625" style="573" customWidth="1"/>
    <col min="5897" max="5897" width="19.54296875" style="573" customWidth="1"/>
    <col min="5898" max="5898" width="9.08984375" style="573"/>
    <col min="5899" max="5899" width="12.81640625" style="573" bestFit="1" customWidth="1"/>
    <col min="5900" max="5900" width="22.26953125" style="573" customWidth="1"/>
    <col min="5901" max="6144" width="9.08984375" style="573"/>
    <col min="6145" max="6145" width="1.08984375" style="573" customWidth="1"/>
    <col min="6146" max="6146" width="10.453125" style="573" customWidth="1"/>
    <col min="6147" max="6147" width="8" style="573" customWidth="1"/>
    <col min="6148" max="6148" width="15.7265625" style="573" customWidth="1"/>
    <col min="6149" max="6149" width="35.81640625" style="573" customWidth="1"/>
    <col min="6150" max="6150" width="13.453125" style="573" bestFit="1" customWidth="1"/>
    <col min="6151" max="6151" width="10.26953125" style="573" customWidth="1"/>
    <col min="6152" max="6152" width="15.7265625" style="573" customWidth="1"/>
    <col min="6153" max="6153" width="19.54296875" style="573" customWidth="1"/>
    <col min="6154" max="6154" width="9.08984375" style="573"/>
    <col min="6155" max="6155" width="12.81640625" style="573" bestFit="1" customWidth="1"/>
    <col min="6156" max="6156" width="22.26953125" style="573" customWidth="1"/>
    <col min="6157" max="6400" width="9.08984375" style="573"/>
    <col min="6401" max="6401" width="1.08984375" style="573" customWidth="1"/>
    <col min="6402" max="6402" width="10.453125" style="573" customWidth="1"/>
    <col min="6403" max="6403" width="8" style="573" customWidth="1"/>
    <col min="6404" max="6404" width="15.7265625" style="573" customWidth="1"/>
    <col min="6405" max="6405" width="35.81640625" style="573" customWidth="1"/>
    <col min="6406" max="6406" width="13.453125" style="573" bestFit="1" customWidth="1"/>
    <col min="6407" max="6407" width="10.26953125" style="573" customWidth="1"/>
    <col min="6408" max="6408" width="15.7265625" style="573" customWidth="1"/>
    <col min="6409" max="6409" width="19.54296875" style="573" customWidth="1"/>
    <col min="6410" max="6410" width="9.08984375" style="573"/>
    <col min="6411" max="6411" width="12.81640625" style="573" bestFit="1" customWidth="1"/>
    <col min="6412" max="6412" width="22.26953125" style="573" customWidth="1"/>
    <col min="6413" max="6656" width="9.08984375" style="573"/>
    <col min="6657" max="6657" width="1.08984375" style="573" customWidth="1"/>
    <col min="6658" max="6658" width="10.453125" style="573" customWidth="1"/>
    <col min="6659" max="6659" width="8" style="573" customWidth="1"/>
    <col min="6660" max="6660" width="15.7265625" style="573" customWidth="1"/>
    <col min="6661" max="6661" width="35.81640625" style="573" customWidth="1"/>
    <col min="6662" max="6662" width="13.453125" style="573" bestFit="1" customWidth="1"/>
    <col min="6663" max="6663" width="10.26953125" style="573" customWidth="1"/>
    <col min="6664" max="6664" width="15.7265625" style="573" customWidth="1"/>
    <col min="6665" max="6665" width="19.54296875" style="573" customWidth="1"/>
    <col min="6666" max="6666" width="9.08984375" style="573"/>
    <col min="6667" max="6667" width="12.81640625" style="573" bestFit="1" customWidth="1"/>
    <col min="6668" max="6668" width="22.26953125" style="573" customWidth="1"/>
    <col min="6669" max="6912" width="9.08984375" style="573"/>
    <col min="6913" max="6913" width="1.08984375" style="573" customWidth="1"/>
    <col min="6914" max="6914" width="10.453125" style="573" customWidth="1"/>
    <col min="6915" max="6915" width="8" style="573" customWidth="1"/>
    <col min="6916" max="6916" width="15.7265625" style="573" customWidth="1"/>
    <col min="6917" max="6917" width="35.81640625" style="573" customWidth="1"/>
    <col min="6918" max="6918" width="13.453125" style="573" bestFit="1" customWidth="1"/>
    <col min="6919" max="6919" width="10.26953125" style="573" customWidth="1"/>
    <col min="6920" max="6920" width="15.7265625" style="573" customWidth="1"/>
    <col min="6921" max="6921" width="19.54296875" style="573" customWidth="1"/>
    <col min="6922" max="6922" width="9.08984375" style="573"/>
    <col min="6923" max="6923" width="12.81640625" style="573" bestFit="1" customWidth="1"/>
    <col min="6924" max="6924" width="22.26953125" style="573" customWidth="1"/>
    <col min="6925" max="7168" width="9.08984375" style="573"/>
    <col min="7169" max="7169" width="1.08984375" style="573" customWidth="1"/>
    <col min="7170" max="7170" width="10.453125" style="573" customWidth="1"/>
    <col min="7171" max="7171" width="8" style="573" customWidth="1"/>
    <col min="7172" max="7172" width="15.7265625" style="573" customWidth="1"/>
    <col min="7173" max="7173" width="35.81640625" style="573" customWidth="1"/>
    <col min="7174" max="7174" width="13.453125" style="573" bestFit="1" customWidth="1"/>
    <col min="7175" max="7175" width="10.26953125" style="573" customWidth="1"/>
    <col min="7176" max="7176" width="15.7265625" style="573" customWidth="1"/>
    <col min="7177" max="7177" width="19.54296875" style="573" customWidth="1"/>
    <col min="7178" max="7178" width="9.08984375" style="573"/>
    <col min="7179" max="7179" width="12.81640625" style="573" bestFit="1" customWidth="1"/>
    <col min="7180" max="7180" width="22.26953125" style="573" customWidth="1"/>
    <col min="7181" max="7424" width="9.08984375" style="573"/>
    <col min="7425" max="7425" width="1.08984375" style="573" customWidth="1"/>
    <col min="7426" max="7426" width="10.453125" style="573" customWidth="1"/>
    <col min="7427" max="7427" width="8" style="573" customWidth="1"/>
    <col min="7428" max="7428" width="15.7265625" style="573" customWidth="1"/>
    <col min="7429" max="7429" width="35.81640625" style="573" customWidth="1"/>
    <col min="7430" max="7430" width="13.453125" style="573" bestFit="1" customWidth="1"/>
    <col min="7431" max="7431" width="10.26953125" style="573" customWidth="1"/>
    <col min="7432" max="7432" width="15.7265625" style="573" customWidth="1"/>
    <col min="7433" max="7433" width="19.54296875" style="573" customWidth="1"/>
    <col min="7434" max="7434" width="9.08984375" style="573"/>
    <col min="7435" max="7435" width="12.81640625" style="573" bestFit="1" customWidth="1"/>
    <col min="7436" max="7436" width="22.26953125" style="573" customWidth="1"/>
    <col min="7437" max="7680" width="9.08984375" style="573"/>
    <col min="7681" max="7681" width="1.08984375" style="573" customWidth="1"/>
    <col min="7682" max="7682" width="10.453125" style="573" customWidth="1"/>
    <col min="7683" max="7683" width="8" style="573" customWidth="1"/>
    <col min="7684" max="7684" width="15.7265625" style="573" customWidth="1"/>
    <col min="7685" max="7685" width="35.81640625" style="573" customWidth="1"/>
    <col min="7686" max="7686" width="13.453125" style="573" bestFit="1" customWidth="1"/>
    <col min="7687" max="7687" width="10.26953125" style="573" customWidth="1"/>
    <col min="7688" max="7688" width="15.7265625" style="573" customWidth="1"/>
    <col min="7689" max="7689" width="19.54296875" style="573" customWidth="1"/>
    <col min="7690" max="7690" width="9.08984375" style="573"/>
    <col min="7691" max="7691" width="12.81640625" style="573" bestFit="1" customWidth="1"/>
    <col min="7692" max="7692" width="22.26953125" style="573" customWidth="1"/>
    <col min="7693" max="7936" width="9.08984375" style="573"/>
    <col min="7937" max="7937" width="1.08984375" style="573" customWidth="1"/>
    <col min="7938" max="7938" width="10.453125" style="573" customWidth="1"/>
    <col min="7939" max="7939" width="8" style="573" customWidth="1"/>
    <col min="7940" max="7940" width="15.7265625" style="573" customWidth="1"/>
    <col min="7941" max="7941" width="35.81640625" style="573" customWidth="1"/>
    <col min="7942" max="7942" width="13.453125" style="573" bestFit="1" customWidth="1"/>
    <col min="7943" max="7943" width="10.26953125" style="573" customWidth="1"/>
    <col min="7944" max="7944" width="15.7265625" style="573" customWidth="1"/>
    <col min="7945" max="7945" width="19.54296875" style="573" customWidth="1"/>
    <col min="7946" max="7946" width="9.08984375" style="573"/>
    <col min="7947" max="7947" width="12.81640625" style="573" bestFit="1" customWidth="1"/>
    <col min="7948" max="7948" width="22.26953125" style="573" customWidth="1"/>
    <col min="7949" max="8192" width="9.08984375" style="573"/>
    <col min="8193" max="8193" width="1.08984375" style="573" customWidth="1"/>
    <col min="8194" max="8194" width="10.453125" style="573" customWidth="1"/>
    <col min="8195" max="8195" width="8" style="573" customWidth="1"/>
    <col min="8196" max="8196" width="15.7265625" style="573" customWidth="1"/>
    <col min="8197" max="8197" width="35.81640625" style="573" customWidth="1"/>
    <col min="8198" max="8198" width="13.453125" style="573" bestFit="1" customWidth="1"/>
    <col min="8199" max="8199" width="10.26953125" style="573" customWidth="1"/>
    <col min="8200" max="8200" width="15.7265625" style="573" customWidth="1"/>
    <col min="8201" max="8201" width="19.54296875" style="573" customWidth="1"/>
    <col min="8202" max="8202" width="9.08984375" style="573"/>
    <col min="8203" max="8203" width="12.81640625" style="573" bestFit="1" customWidth="1"/>
    <col min="8204" max="8204" width="22.26953125" style="573" customWidth="1"/>
    <col min="8205" max="8448" width="9.08984375" style="573"/>
    <col min="8449" max="8449" width="1.08984375" style="573" customWidth="1"/>
    <col min="8450" max="8450" width="10.453125" style="573" customWidth="1"/>
    <col min="8451" max="8451" width="8" style="573" customWidth="1"/>
    <col min="8452" max="8452" width="15.7265625" style="573" customWidth="1"/>
    <col min="8453" max="8453" width="35.81640625" style="573" customWidth="1"/>
    <col min="8454" max="8454" width="13.453125" style="573" bestFit="1" customWidth="1"/>
    <col min="8455" max="8455" width="10.26953125" style="573" customWidth="1"/>
    <col min="8456" max="8456" width="15.7265625" style="573" customWidth="1"/>
    <col min="8457" max="8457" width="19.54296875" style="573" customWidth="1"/>
    <col min="8458" max="8458" width="9.08984375" style="573"/>
    <col min="8459" max="8459" width="12.81640625" style="573" bestFit="1" customWidth="1"/>
    <col min="8460" max="8460" width="22.26953125" style="573" customWidth="1"/>
    <col min="8461" max="8704" width="9.08984375" style="573"/>
    <col min="8705" max="8705" width="1.08984375" style="573" customWidth="1"/>
    <col min="8706" max="8706" width="10.453125" style="573" customWidth="1"/>
    <col min="8707" max="8707" width="8" style="573" customWidth="1"/>
    <col min="8708" max="8708" width="15.7265625" style="573" customWidth="1"/>
    <col min="8709" max="8709" width="35.81640625" style="573" customWidth="1"/>
    <col min="8710" max="8710" width="13.453125" style="573" bestFit="1" customWidth="1"/>
    <col min="8711" max="8711" width="10.26953125" style="573" customWidth="1"/>
    <col min="8712" max="8712" width="15.7265625" style="573" customWidth="1"/>
    <col min="8713" max="8713" width="19.54296875" style="573" customWidth="1"/>
    <col min="8714" max="8714" width="9.08984375" style="573"/>
    <col min="8715" max="8715" width="12.81640625" style="573" bestFit="1" customWidth="1"/>
    <col min="8716" max="8716" width="22.26953125" style="573" customWidth="1"/>
    <col min="8717" max="8960" width="9.08984375" style="573"/>
    <col min="8961" max="8961" width="1.08984375" style="573" customWidth="1"/>
    <col min="8962" max="8962" width="10.453125" style="573" customWidth="1"/>
    <col min="8963" max="8963" width="8" style="573" customWidth="1"/>
    <col min="8964" max="8964" width="15.7265625" style="573" customWidth="1"/>
    <col min="8965" max="8965" width="35.81640625" style="573" customWidth="1"/>
    <col min="8966" max="8966" width="13.453125" style="573" bestFit="1" customWidth="1"/>
    <col min="8967" max="8967" width="10.26953125" style="573" customWidth="1"/>
    <col min="8968" max="8968" width="15.7265625" style="573" customWidth="1"/>
    <col min="8969" max="8969" width="19.54296875" style="573" customWidth="1"/>
    <col min="8970" max="8970" width="9.08984375" style="573"/>
    <col min="8971" max="8971" width="12.81640625" style="573" bestFit="1" customWidth="1"/>
    <col min="8972" max="8972" width="22.26953125" style="573" customWidth="1"/>
    <col min="8973" max="9216" width="9.08984375" style="573"/>
    <col min="9217" max="9217" width="1.08984375" style="573" customWidth="1"/>
    <col min="9218" max="9218" width="10.453125" style="573" customWidth="1"/>
    <col min="9219" max="9219" width="8" style="573" customWidth="1"/>
    <col min="9220" max="9220" width="15.7265625" style="573" customWidth="1"/>
    <col min="9221" max="9221" width="35.81640625" style="573" customWidth="1"/>
    <col min="9222" max="9222" width="13.453125" style="573" bestFit="1" customWidth="1"/>
    <col min="9223" max="9223" width="10.26953125" style="573" customWidth="1"/>
    <col min="9224" max="9224" width="15.7265625" style="573" customWidth="1"/>
    <col min="9225" max="9225" width="19.54296875" style="573" customWidth="1"/>
    <col min="9226" max="9226" width="9.08984375" style="573"/>
    <col min="9227" max="9227" width="12.81640625" style="573" bestFit="1" customWidth="1"/>
    <col min="9228" max="9228" width="22.26953125" style="573" customWidth="1"/>
    <col min="9229" max="9472" width="9.08984375" style="573"/>
    <col min="9473" max="9473" width="1.08984375" style="573" customWidth="1"/>
    <col min="9474" max="9474" width="10.453125" style="573" customWidth="1"/>
    <col min="9475" max="9475" width="8" style="573" customWidth="1"/>
    <col min="9476" max="9476" width="15.7265625" style="573" customWidth="1"/>
    <col min="9477" max="9477" width="35.81640625" style="573" customWidth="1"/>
    <col min="9478" max="9478" width="13.453125" style="573" bestFit="1" customWidth="1"/>
    <col min="9479" max="9479" width="10.26953125" style="573" customWidth="1"/>
    <col min="9480" max="9480" width="15.7265625" style="573" customWidth="1"/>
    <col min="9481" max="9481" width="19.54296875" style="573" customWidth="1"/>
    <col min="9482" max="9482" width="9.08984375" style="573"/>
    <col min="9483" max="9483" width="12.81640625" style="573" bestFit="1" customWidth="1"/>
    <col min="9484" max="9484" width="22.26953125" style="573" customWidth="1"/>
    <col min="9485" max="9728" width="9.08984375" style="573"/>
    <col min="9729" max="9729" width="1.08984375" style="573" customWidth="1"/>
    <col min="9730" max="9730" width="10.453125" style="573" customWidth="1"/>
    <col min="9731" max="9731" width="8" style="573" customWidth="1"/>
    <col min="9732" max="9732" width="15.7265625" style="573" customWidth="1"/>
    <col min="9733" max="9733" width="35.81640625" style="573" customWidth="1"/>
    <col min="9734" max="9734" width="13.453125" style="573" bestFit="1" customWidth="1"/>
    <col min="9735" max="9735" width="10.26953125" style="573" customWidth="1"/>
    <col min="9736" max="9736" width="15.7265625" style="573" customWidth="1"/>
    <col min="9737" max="9737" width="19.54296875" style="573" customWidth="1"/>
    <col min="9738" max="9738" width="9.08984375" style="573"/>
    <col min="9739" max="9739" width="12.81640625" style="573" bestFit="1" customWidth="1"/>
    <col min="9740" max="9740" width="22.26953125" style="573" customWidth="1"/>
    <col min="9741" max="9984" width="9.08984375" style="573"/>
    <col min="9985" max="9985" width="1.08984375" style="573" customWidth="1"/>
    <col min="9986" max="9986" width="10.453125" style="573" customWidth="1"/>
    <col min="9987" max="9987" width="8" style="573" customWidth="1"/>
    <col min="9988" max="9988" width="15.7265625" style="573" customWidth="1"/>
    <col min="9989" max="9989" width="35.81640625" style="573" customWidth="1"/>
    <col min="9990" max="9990" width="13.453125" style="573" bestFit="1" customWidth="1"/>
    <col min="9991" max="9991" width="10.26953125" style="573" customWidth="1"/>
    <col min="9992" max="9992" width="15.7265625" style="573" customWidth="1"/>
    <col min="9993" max="9993" width="19.54296875" style="573" customWidth="1"/>
    <col min="9994" max="9994" width="9.08984375" style="573"/>
    <col min="9995" max="9995" width="12.81640625" style="573" bestFit="1" customWidth="1"/>
    <col min="9996" max="9996" width="22.26953125" style="573" customWidth="1"/>
    <col min="9997" max="10240" width="9.08984375" style="573"/>
    <col min="10241" max="10241" width="1.08984375" style="573" customWidth="1"/>
    <col min="10242" max="10242" width="10.453125" style="573" customWidth="1"/>
    <col min="10243" max="10243" width="8" style="573" customWidth="1"/>
    <col min="10244" max="10244" width="15.7265625" style="573" customWidth="1"/>
    <col min="10245" max="10245" width="35.81640625" style="573" customWidth="1"/>
    <col min="10246" max="10246" width="13.453125" style="573" bestFit="1" customWidth="1"/>
    <col min="10247" max="10247" width="10.26953125" style="573" customWidth="1"/>
    <col min="10248" max="10248" width="15.7265625" style="573" customWidth="1"/>
    <col min="10249" max="10249" width="19.54296875" style="573" customWidth="1"/>
    <col min="10250" max="10250" width="9.08984375" style="573"/>
    <col min="10251" max="10251" width="12.81640625" style="573" bestFit="1" customWidth="1"/>
    <col min="10252" max="10252" width="22.26953125" style="573" customWidth="1"/>
    <col min="10253" max="10496" width="9.08984375" style="573"/>
    <col min="10497" max="10497" width="1.08984375" style="573" customWidth="1"/>
    <col min="10498" max="10498" width="10.453125" style="573" customWidth="1"/>
    <col min="10499" max="10499" width="8" style="573" customWidth="1"/>
    <col min="10500" max="10500" width="15.7265625" style="573" customWidth="1"/>
    <col min="10501" max="10501" width="35.81640625" style="573" customWidth="1"/>
    <col min="10502" max="10502" width="13.453125" style="573" bestFit="1" customWidth="1"/>
    <col min="10503" max="10503" width="10.26953125" style="573" customWidth="1"/>
    <col min="10504" max="10504" width="15.7265625" style="573" customWidth="1"/>
    <col min="10505" max="10505" width="19.54296875" style="573" customWidth="1"/>
    <col min="10506" max="10506" width="9.08984375" style="573"/>
    <col min="10507" max="10507" width="12.81640625" style="573" bestFit="1" customWidth="1"/>
    <col min="10508" max="10508" width="22.26953125" style="573" customWidth="1"/>
    <col min="10509" max="10752" width="9.08984375" style="573"/>
    <col min="10753" max="10753" width="1.08984375" style="573" customWidth="1"/>
    <col min="10754" max="10754" width="10.453125" style="573" customWidth="1"/>
    <col min="10755" max="10755" width="8" style="573" customWidth="1"/>
    <col min="10756" max="10756" width="15.7265625" style="573" customWidth="1"/>
    <col min="10757" max="10757" width="35.81640625" style="573" customWidth="1"/>
    <col min="10758" max="10758" width="13.453125" style="573" bestFit="1" customWidth="1"/>
    <col min="10759" max="10759" width="10.26953125" style="573" customWidth="1"/>
    <col min="10760" max="10760" width="15.7265625" style="573" customWidth="1"/>
    <col min="10761" max="10761" width="19.54296875" style="573" customWidth="1"/>
    <col min="10762" max="10762" width="9.08984375" style="573"/>
    <col min="10763" max="10763" width="12.81640625" style="573" bestFit="1" customWidth="1"/>
    <col min="10764" max="10764" width="22.26953125" style="573" customWidth="1"/>
    <col min="10765" max="11008" width="9.08984375" style="573"/>
    <col min="11009" max="11009" width="1.08984375" style="573" customWidth="1"/>
    <col min="11010" max="11010" width="10.453125" style="573" customWidth="1"/>
    <col min="11011" max="11011" width="8" style="573" customWidth="1"/>
    <col min="11012" max="11012" width="15.7265625" style="573" customWidth="1"/>
    <col min="11013" max="11013" width="35.81640625" style="573" customWidth="1"/>
    <col min="11014" max="11014" width="13.453125" style="573" bestFit="1" customWidth="1"/>
    <col min="11015" max="11015" width="10.26953125" style="573" customWidth="1"/>
    <col min="11016" max="11016" width="15.7265625" style="573" customWidth="1"/>
    <col min="11017" max="11017" width="19.54296875" style="573" customWidth="1"/>
    <col min="11018" max="11018" width="9.08984375" style="573"/>
    <col min="11019" max="11019" width="12.81640625" style="573" bestFit="1" customWidth="1"/>
    <col min="11020" max="11020" width="22.26953125" style="573" customWidth="1"/>
    <col min="11021" max="11264" width="9.08984375" style="573"/>
    <col min="11265" max="11265" width="1.08984375" style="573" customWidth="1"/>
    <col min="11266" max="11266" width="10.453125" style="573" customWidth="1"/>
    <col min="11267" max="11267" width="8" style="573" customWidth="1"/>
    <col min="11268" max="11268" width="15.7265625" style="573" customWidth="1"/>
    <col min="11269" max="11269" width="35.81640625" style="573" customWidth="1"/>
    <col min="11270" max="11270" width="13.453125" style="573" bestFit="1" customWidth="1"/>
    <col min="11271" max="11271" width="10.26953125" style="573" customWidth="1"/>
    <col min="11272" max="11272" width="15.7265625" style="573" customWidth="1"/>
    <col min="11273" max="11273" width="19.54296875" style="573" customWidth="1"/>
    <col min="11274" max="11274" width="9.08984375" style="573"/>
    <col min="11275" max="11275" width="12.81640625" style="573" bestFit="1" customWidth="1"/>
    <col min="11276" max="11276" width="22.26953125" style="573" customWidth="1"/>
    <col min="11277" max="11520" width="9.08984375" style="573"/>
    <col min="11521" max="11521" width="1.08984375" style="573" customWidth="1"/>
    <col min="11522" max="11522" width="10.453125" style="573" customWidth="1"/>
    <col min="11523" max="11523" width="8" style="573" customWidth="1"/>
    <col min="11524" max="11524" width="15.7265625" style="573" customWidth="1"/>
    <col min="11525" max="11525" width="35.81640625" style="573" customWidth="1"/>
    <col min="11526" max="11526" width="13.453125" style="573" bestFit="1" customWidth="1"/>
    <col min="11527" max="11527" width="10.26953125" style="573" customWidth="1"/>
    <col min="11528" max="11528" width="15.7265625" style="573" customWidth="1"/>
    <col min="11529" max="11529" width="19.54296875" style="573" customWidth="1"/>
    <col min="11530" max="11530" width="9.08984375" style="573"/>
    <col min="11531" max="11531" width="12.81640625" style="573" bestFit="1" customWidth="1"/>
    <col min="11532" max="11532" width="22.26953125" style="573" customWidth="1"/>
    <col min="11533" max="11776" width="9.08984375" style="573"/>
    <col min="11777" max="11777" width="1.08984375" style="573" customWidth="1"/>
    <col min="11778" max="11778" width="10.453125" style="573" customWidth="1"/>
    <col min="11779" max="11779" width="8" style="573" customWidth="1"/>
    <col min="11780" max="11780" width="15.7265625" style="573" customWidth="1"/>
    <col min="11781" max="11781" width="35.81640625" style="573" customWidth="1"/>
    <col min="11782" max="11782" width="13.453125" style="573" bestFit="1" customWidth="1"/>
    <col min="11783" max="11783" width="10.26953125" style="573" customWidth="1"/>
    <col min="11784" max="11784" width="15.7265625" style="573" customWidth="1"/>
    <col min="11785" max="11785" width="19.54296875" style="573" customWidth="1"/>
    <col min="11786" max="11786" width="9.08984375" style="573"/>
    <col min="11787" max="11787" width="12.81640625" style="573" bestFit="1" customWidth="1"/>
    <col min="11788" max="11788" width="22.26953125" style="573" customWidth="1"/>
    <col min="11789" max="12032" width="9.08984375" style="573"/>
    <col min="12033" max="12033" width="1.08984375" style="573" customWidth="1"/>
    <col min="12034" max="12034" width="10.453125" style="573" customWidth="1"/>
    <col min="12035" max="12035" width="8" style="573" customWidth="1"/>
    <col min="12036" max="12036" width="15.7265625" style="573" customWidth="1"/>
    <col min="12037" max="12037" width="35.81640625" style="573" customWidth="1"/>
    <col min="12038" max="12038" width="13.453125" style="573" bestFit="1" customWidth="1"/>
    <col min="12039" max="12039" width="10.26953125" style="573" customWidth="1"/>
    <col min="12040" max="12040" width="15.7265625" style="573" customWidth="1"/>
    <col min="12041" max="12041" width="19.54296875" style="573" customWidth="1"/>
    <col min="12042" max="12042" width="9.08984375" style="573"/>
    <col min="12043" max="12043" width="12.81640625" style="573" bestFit="1" customWidth="1"/>
    <col min="12044" max="12044" width="22.26953125" style="573" customWidth="1"/>
    <col min="12045" max="12288" width="9.08984375" style="573"/>
    <col min="12289" max="12289" width="1.08984375" style="573" customWidth="1"/>
    <col min="12290" max="12290" width="10.453125" style="573" customWidth="1"/>
    <col min="12291" max="12291" width="8" style="573" customWidth="1"/>
    <col min="12292" max="12292" width="15.7265625" style="573" customWidth="1"/>
    <col min="12293" max="12293" width="35.81640625" style="573" customWidth="1"/>
    <col min="12294" max="12294" width="13.453125" style="573" bestFit="1" customWidth="1"/>
    <col min="12295" max="12295" width="10.26953125" style="573" customWidth="1"/>
    <col min="12296" max="12296" width="15.7265625" style="573" customWidth="1"/>
    <col min="12297" max="12297" width="19.54296875" style="573" customWidth="1"/>
    <col min="12298" max="12298" width="9.08984375" style="573"/>
    <col min="12299" max="12299" width="12.81640625" style="573" bestFit="1" customWidth="1"/>
    <col min="12300" max="12300" width="22.26953125" style="573" customWidth="1"/>
    <col min="12301" max="12544" width="9.08984375" style="573"/>
    <col min="12545" max="12545" width="1.08984375" style="573" customWidth="1"/>
    <col min="12546" max="12546" width="10.453125" style="573" customWidth="1"/>
    <col min="12547" max="12547" width="8" style="573" customWidth="1"/>
    <col min="12548" max="12548" width="15.7265625" style="573" customWidth="1"/>
    <col min="12549" max="12549" width="35.81640625" style="573" customWidth="1"/>
    <col min="12550" max="12550" width="13.453125" style="573" bestFit="1" customWidth="1"/>
    <col min="12551" max="12551" width="10.26953125" style="573" customWidth="1"/>
    <col min="12552" max="12552" width="15.7265625" style="573" customWidth="1"/>
    <col min="12553" max="12553" width="19.54296875" style="573" customWidth="1"/>
    <col min="12554" max="12554" width="9.08984375" style="573"/>
    <col min="12555" max="12555" width="12.81640625" style="573" bestFit="1" customWidth="1"/>
    <col min="12556" max="12556" width="22.26953125" style="573" customWidth="1"/>
    <col min="12557" max="12800" width="9.08984375" style="573"/>
    <col min="12801" max="12801" width="1.08984375" style="573" customWidth="1"/>
    <col min="12802" max="12802" width="10.453125" style="573" customWidth="1"/>
    <col min="12803" max="12803" width="8" style="573" customWidth="1"/>
    <col min="12804" max="12804" width="15.7265625" style="573" customWidth="1"/>
    <col min="12805" max="12805" width="35.81640625" style="573" customWidth="1"/>
    <col min="12806" max="12806" width="13.453125" style="573" bestFit="1" customWidth="1"/>
    <col min="12807" max="12807" width="10.26953125" style="573" customWidth="1"/>
    <col min="12808" max="12808" width="15.7265625" style="573" customWidth="1"/>
    <col min="12809" max="12809" width="19.54296875" style="573" customWidth="1"/>
    <col min="12810" max="12810" width="9.08984375" style="573"/>
    <col min="12811" max="12811" width="12.81640625" style="573" bestFit="1" customWidth="1"/>
    <col min="12812" max="12812" width="22.26953125" style="573" customWidth="1"/>
    <col min="12813" max="13056" width="9.08984375" style="573"/>
    <col min="13057" max="13057" width="1.08984375" style="573" customWidth="1"/>
    <col min="13058" max="13058" width="10.453125" style="573" customWidth="1"/>
    <col min="13059" max="13059" width="8" style="573" customWidth="1"/>
    <col min="13060" max="13060" width="15.7265625" style="573" customWidth="1"/>
    <col min="13061" max="13061" width="35.81640625" style="573" customWidth="1"/>
    <col min="13062" max="13062" width="13.453125" style="573" bestFit="1" customWidth="1"/>
    <col min="13063" max="13063" width="10.26953125" style="573" customWidth="1"/>
    <col min="13064" max="13064" width="15.7265625" style="573" customWidth="1"/>
    <col min="13065" max="13065" width="19.54296875" style="573" customWidth="1"/>
    <col min="13066" max="13066" width="9.08984375" style="573"/>
    <col min="13067" max="13067" width="12.81640625" style="573" bestFit="1" customWidth="1"/>
    <col min="13068" max="13068" width="22.26953125" style="573" customWidth="1"/>
    <col min="13069" max="13312" width="9.08984375" style="573"/>
    <col min="13313" max="13313" width="1.08984375" style="573" customWidth="1"/>
    <col min="13314" max="13314" width="10.453125" style="573" customWidth="1"/>
    <col min="13315" max="13315" width="8" style="573" customWidth="1"/>
    <col min="13316" max="13316" width="15.7265625" style="573" customWidth="1"/>
    <col min="13317" max="13317" width="35.81640625" style="573" customWidth="1"/>
    <col min="13318" max="13318" width="13.453125" style="573" bestFit="1" customWidth="1"/>
    <col min="13319" max="13319" width="10.26953125" style="573" customWidth="1"/>
    <col min="13320" max="13320" width="15.7265625" style="573" customWidth="1"/>
    <col min="13321" max="13321" width="19.54296875" style="573" customWidth="1"/>
    <col min="13322" max="13322" width="9.08984375" style="573"/>
    <col min="13323" max="13323" width="12.81640625" style="573" bestFit="1" customWidth="1"/>
    <col min="13324" max="13324" width="22.26953125" style="573" customWidth="1"/>
    <col min="13325" max="13568" width="9.08984375" style="573"/>
    <col min="13569" max="13569" width="1.08984375" style="573" customWidth="1"/>
    <col min="13570" max="13570" width="10.453125" style="573" customWidth="1"/>
    <col min="13571" max="13571" width="8" style="573" customWidth="1"/>
    <col min="13572" max="13572" width="15.7265625" style="573" customWidth="1"/>
    <col min="13573" max="13573" width="35.81640625" style="573" customWidth="1"/>
    <col min="13574" max="13574" width="13.453125" style="573" bestFit="1" customWidth="1"/>
    <col min="13575" max="13575" width="10.26953125" style="573" customWidth="1"/>
    <col min="13576" max="13576" width="15.7265625" style="573" customWidth="1"/>
    <col min="13577" max="13577" width="19.54296875" style="573" customWidth="1"/>
    <col min="13578" max="13578" width="9.08984375" style="573"/>
    <col min="13579" max="13579" width="12.81640625" style="573" bestFit="1" customWidth="1"/>
    <col min="13580" max="13580" width="22.26953125" style="573" customWidth="1"/>
    <col min="13581" max="13824" width="9.08984375" style="573"/>
    <col min="13825" max="13825" width="1.08984375" style="573" customWidth="1"/>
    <col min="13826" max="13826" width="10.453125" style="573" customWidth="1"/>
    <col min="13827" max="13827" width="8" style="573" customWidth="1"/>
    <col min="13828" max="13828" width="15.7265625" style="573" customWidth="1"/>
    <col min="13829" max="13829" width="35.81640625" style="573" customWidth="1"/>
    <col min="13830" max="13830" width="13.453125" style="573" bestFit="1" customWidth="1"/>
    <col min="13831" max="13831" width="10.26953125" style="573" customWidth="1"/>
    <col min="13832" max="13832" width="15.7265625" style="573" customWidth="1"/>
    <col min="13833" max="13833" width="19.54296875" style="573" customWidth="1"/>
    <col min="13834" max="13834" width="9.08984375" style="573"/>
    <col min="13835" max="13835" width="12.81640625" style="573" bestFit="1" customWidth="1"/>
    <col min="13836" max="13836" width="22.26953125" style="573" customWidth="1"/>
    <col min="13837" max="14080" width="9.08984375" style="573"/>
    <col min="14081" max="14081" width="1.08984375" style="573" customWidth="1"/>
    <col min="14082" max="14082" width="10.453125" style="573" customWidth="1"/>
    <col min="14083" max="14083" width="8" style="573" customWidth="1"/>
    <col min="14084" max="14084" width="15.7265625" style="573" customWidth="1"/>
    <col min="14085" max="14085" width="35.81640625" style="573" customWidth="1"/>
    <col min="14086" max="14086" width="13.453125" style="573" bestFit="1" customWidth="1"/>
    <col min="14087" max="14087" width="10.26953125" style="573" customWidth="1"/>
    <col min="14088" max="14088" width="15.7265625" style="573" customWidth="1"/>
    <col min="14089" max="14089" width="19.54296875" style="573" customWidth="1"/>
    <col min="14090" max="14090" width="9.08984375" style="573"/>
    <col min="14091" max="14091" width="12.81640625" style="573" bestFit="1" customWidth="1"/>
    <col min="14092" max="14092" width="22.26953125" style="573" customWidth="1"/>
    <col min="14093" max="14336" width="9.08984375" style="573"/>
    <col min="14337" max="14337" width="1.08984375" style="573" customWidth="1"/>
    <col min="14338" max="14338" width="10.453125" style="573" customWidth="1"/>
    <col min="14339" max="14339" width="8" style="573" customWidth="1"/>
    <col min="14340" max="14340" width="15.7265625" style="573" customWidth="1"/>
    <col min="14341" max="14341" width="35.81640625" style="573" customWidth="1"/>
    <col min="14342" max="14342" width="13.453125" style="573" bestFit="1" customWidth="1"/>
    <col min="14343" max="14343" width="10.26953125" style="573" customWidth="1"/>
    <col min="14344" max="14344" width="15.7265625" style="573" customWidth="1"/>
    <col min="14345" max="14345" width="19.54296875" style="573" customWidth="1"/>
    <col min="14346" max="14346" width="9.08984375" style="573"/>
    <col min="14347" max="14347" width="12.81640625" style="573" bestFit="1" customWidth="1"/>
    <col min="14348" max="14348" width="22.26953125" style="573" customWidth="1"/>
    <col min="14349" max="14592" width="9.08984375" style="573"/>
    <col min="14593" max="14593" width="1.08984375" style="573" customWidth="1"/>
    <col min="14594" max="14594" width="10.453125" style="573" customWidth="1"/>
    <col min="14595" max="14595" width="8" style="573" customWidth="1"/>
    <col min="14596" max="14596" width="15.7265625" style="573" customWidth="1"/>
    <col min="14597" max="14597" width="35.81640625" style="573" customWidth="1"/>
    <col min="14598" max="14598" width="13.453125" style="573" bestFit="1" customWidth="1"/>
    <col min="14599" max="14599" width="10.26953125" style="573" customWidth="1"/>
    <col min="14600" max="14600" width="15.7265625" style="573" customWidth="1"/>
    <col min="14601" max="14601" width="19.54296875" style="573" customWidth="1"/>
    <col min="14602" max="14602" width="9.08984375" style="573"/>
    <col min="14603" max="14603" width="12.81640625" style="573" bestFit="1" customWidth="1"/>
    <col min="14604" max="14604" width="22.26953125" style="573" customWidth="1"/>
    <col min="14605" max="14848" width="9.08984375" style="573"/>
    <col min="14849" max="14849" width="1.08984375" style="573" customWidth="1"/>
    <col min="14850" max="14850" width="10.453125" style="573" customWidth="1"/>
    <col min="14851" max="14851" width="8" style="573" customWidth="1"/>
    <col min="14852" max="14852" width="15.7265625" style="573" customWidth="1"/>
    <col min="14853" max="14853" width="35.81640625" style="573" customWidth="1"/>
    <col min="14854" max="14854" width="13.453125" style="573" bestFit="1" customWidth="1"/>
    <col min="14855" max="14855" width="10.26953125" style="573" customWidth="1"/>
    <col min="14856" max="14856" width="15.7265625" style="573" customWidth="1"/>
    <col min="14857" max="14857" width="19.54296875" style="573" customWidth="1"/>
    <col min="14858" max="14858" width="9.08984375" style="573"/>
    <col min="14859" max="14859" width="12.81640625" style="573" bestFit="1" customWidth="1"/>
    <col min="14860" max="14860" width="22.26953125" style="573" customWidth="1"/>
    <col min="14861" max="15104" width="9.08984375" style="573"/>
    <col min="15105" max="15105" width="1.08984375" style="573" customWidth="1"/>
    <col min="15106" max="15106" width="10.453125" style="573" customWidth="1"/>
    <col min="15107" max="15107" width="8" style="573" customWidth="1"/>
    <col min="15108" max="15108" width="15.7265625" style="573" customWidth="1"/>
    <col min="15109" max="15109" width="35.81640625" style="573" customWidth="1"/>
    <col min="15110" max="15110" width="13.453125" style="573" bestFit="1" customWidth="1"/>
    <col min="15111" max="15111" width="10.26953125" style="573" customWidth="1"/>
    <col min="15112" max="15112" width="15.7265625" style="573" customWidth="1"/>
    <col min="15113" max="15113" width="19.54296875" style="573" customWidth="1"/>
    <col min="15114" max="15114" width="9.08984375" style="573"/>
    <col min="15115" max="15115" width="12.81640625" style="573" bestFit="1" customWidth="1"/>
    <col min="15116" max="15116" width="22.26953125" style="573" customWidth="1"/>
    <col min="15117" max="15360" width="9.08984375" style="573"/>
    <col min="15361" max="15361" width="1.08984375" style="573" customWidth="1"/>
    <col min="15362" max="15362" width="10.453125" style="573" customWidth="1"/>
    <col min="15363" max="15363" width="8" style="573" customWidth="1"/>
    <col min="15364" max="15364" width="15.7265625" style="573" customWidth="1"/>
    <col min="15365" max="15365" width="35.81640625" style="573" customWidth="1"/>
    <col min="15366" max="15366" width="13.453125" style="573" bestFit="1" customWidth="1"/>
    <col min="15367" max="15367" width="10.26953125" style="573" customWidth="1"/>
    <col min="15368" max="15368" width="15.7265625" style="573" customWidth="1"/>
    <col min="15369" max="15369" width="19.54296875" style="573" customWidth="1"/>
    <col min="15370" max="15370" width="9.08984375" style="573"/>
    <col min="15371" max="15371" width="12.81640625" style="573" bestFit="1" customWidth="1"/>
    <col min="15372" max="15372" width="22.26953125" style="573" customWidth="1"/>
    <col min="15373" max="15616" width="9.08984375" style="573"/>
    <col min="15617" max="15617" width="1.08984375" style="573" customWidth="1"/>
    <col min="15618" max="15618" width="10.453125" style="573" customWidth="1"/>
    <col min="15619" max="15619" width="8" style="573" customWidth="1"/>
    <col min="15620" max="15620" width="15.7265625" style="573" customWidth="1"/>
    <col min="15621" max="15621" width="35.81640625" style="573" customWidth="1"/>
    <col min="15622" max="15622" width="13.453125" style="573" bestFit="1" customWidth="1"/>
    <col min="15623" max="15623" width="10.26953125" style="573" customWidth="1"/>
    <col min="15624" max="15624" width="15.7265625" style="573" customWidth="1"/>
    <col min="15625" max="15625" width="19.54296875" style="573" customWidth="1"/>
    <col min="15626" max="15626" width="9.08984375" style="573"/>
    <col min="15627" max="15627" width="12.81640625" style="573" bestFit="1" customWidth="1"/>
    <col min="15628" max="15628" width="22.26953125" style="573" customWidth="1"/>
    <col min="15629" max="15872" width="9.08984375" style="573"/>
    <col min="15873" max="15873" width="1.08984375" style="573" customWidth="1"/>
    <col min="15874" max="15874" width="10.453125" style="573" customWidth="1"/>
    <col min="15875" max="15875" width="8" style="573" customWidth="1"/>
    <col min="15876" max="15876" width="15.7265625" style="573" customWidth="1"/>
    <col min="15877" max="15877" width="35.81640625" style="573" customWidth="1"/>
    <col min="15878" max="15878" width="13.453125" style="573" bestFit="1" customWidth="1"/>
    <col min="15879" max="15879" width="10.26953125" style="573" customWidth="1"/>
    <col min="15880" max="15880" width="15.7265625" style="573" customWidth="1"/>
    <col min="15881" max="15881" width="19.54296875" style="573" customWidth="1"/>
    <col min="15882" max="15882" width="9.08984375" style="573"/>
    <col min="15883" max="15883" width="12.81640625" style="573" bestFit="1" customWidth="1"/>
    <col min="15884" max="15884" width="22.26953125" style="573" customWidth="1"/>
    <col min="15885" max="16128" width="9.08984375" style="573"/>
    <col min="16129" max="16129" width="1.08984375" style="573" customWidth="1"/>
    <col min="16130" max="16130" width="10.453125" style="573" customWidth="1"/>
    <col min="16131" max="16131" width="8" style="573" customWidth="1"/>
    <col min="16132" max="16132" width="15.7265625" style="573" customWidth="1"/>
    <col min="16133" max="16133" width="35.81640625" style="573" customWidth="1"/>
    <col min="16134" max="16134" width="13.453125" style="573" bestFit="1" customWidth="1"/>
    <col min="16135" max="16135" width="10.26953125" style="573" customWidth="1"/>
    <col min="16136" max="16136" width="15.7265625" style="573" customWidth="1"/>
    <col min="16137" max="16137" width="19.54296875" style="573" customWidth="1"/>
    <col min="16138" max="16138" width="9.08984375" style="573"/>
    <col min="16139" max="16139" width="12.81640625" style="573" bestFit="1" customWidth="1"/>
    <col min="16140" max="16140" width="22.26953125" style="573" customWidth="1"/>
    <col min="16141" max="16384" width="9.08984375" style="573"/>
  </cols>
  <sheetData>
    <row r="1" spans="2:9" s="402" customFormat="1" ht="18" x14ac:dyDescent="0.25">
      <c r="B1" s="704" t="s">
        <v>0</v>
      </c>
      <c r="C1" s="704"/>
      <c r="D1" s="704"/>
      <c r="E1" s="704"/>
      <c r="F1" s="704"/>
      <c r="G1" s="704"/>
      <c r="H1" s="704"/>
      <c r="I1" s="704"/>
    </row>
    <row r="2" spans="2:9" s="402" customFormat="1" ht="9.65" customHeight="1" x14ac:dyDescent="0.25">
      <c r="B2" s="403"/>
      <c r="C2" s="403"/>
      <c r="D2" s="403"/>
      <c r="E2" s="403"/>
      <c r="F2" s="403"/>
      <c r="G2" s="403"/>
      <c r="H2" s="403"/>
      <c r="I2" s="403"/>
    </row>
    <row r="3" spans="2:9" s="402" customFormat="1" ht="15.65" customHeight="1" x14ac:dyDescent="0.25">
      <c r="B3" s="705" t="s">
        <v>286</v>
      </c>
      <c r="C3" s="705"/>
      <c r="D3" s="706" t="s">
        <v>427</v>
      </c>
      <c r="E3" s="706"/>
      <c r="F3" s="706"/>
      <c r="G3" s="706"/>
      <c r="H3" s="706"/>
      <c r="I3" s="706"/>
    </row>
    <row r="4" spans="2:9" s="402" customFormat="1" ht="15.65" customHeight="1" x14ac:dyDescent="0.25">
      <c r="B4" s="705"/>
      <c r="C4" s="705"/>
      <c r="D4" s="706"/>
      <c r="E4" s="706"/>
      <c r="F4" s="706"/>
      <c r="G4" s="706"/>
      <c r="H4" s="706"/>
      <c r="I4" s="706"/>
    </row>
    <row r="5" spans="2:9" s="402" customFormat="1" ht="15.65" customHeight="1" x14ac:dyDescent="0.25">
      <c r="B5" s="404"/>
      <c r="D5" s="405"/>
      <c r="E5" s="405"/>
      <c r="F5" s="405"/>
      <c r="G5" s="405"/>
      <c r="H5" s="405"/>
      <c r="I5" s="405"/>
    </row>
    <row r="6" spans="2:9" s="402" customFormat="1" ht="17.399999999999999" customHeight="1" x14ac:dyDescent="0.25">
      <c r="B6" s="406" t="s">
        <v>288</v>
      </c>
      <c r="C6" s="407"/>
      <c r="D6" s="707" t="s">
        <v>428</v>
      </c>
      <c r="E6" s="707"/>
      <c r="F6" s="707"/>
      <c r="G6" s="707"/>
      <c r="H6" s="707"/>
      <c r="I6" s="707"/>
    </row>
    <row r="7" spans="2:9" s="402" customFormat="1" ht="9.65" customHeight="1" x14ac:dyDescent="0.25">
      <c r="B7" s="408"/>
      <c r="C7" s="407"/>
      <c r="D7" s="407"/>
      <c r="E7" s="409"/>
      <c r="F7" s="409"/>
      <c r="G7" s="409"/>
      <c r="H7" s="409"/>
      <c r="I7" s="410"/>
    </row>
    <row r="8" spans="2:9" s="411" customFormat="1" ht="13" x14ac:dyDescent="0.25">
      <c r="B8" s="708" t="s">
        <v>255</v>
      </c>
      <c r="C8" s="708"/>
      <c r="D8" s="708"/>
      <c r="E8" s="708"/>
      <c r="F8" s="708"/>
      <c r="G8" s="708"/>
      <c r="H8" s="708"/>
      <c r="I8" s="708"/>
    </row>
    <row r="9" spans="2:9" s="402" customFormat="1" ht="12.65" customHeight="1" thickBot="1" x14ac:dyDescent="0.3">
      <c r="B9" s="412"/>
      <c r="C9" s="412"/>
      <c r="I9" s="59" t="s">
        <v>1</v>
      </c>
    </row>
    <row r="10" spans="2:9" s="402" customFormat="1" ht="13" x14ac:dyDescent="0.25">
      <c r="B10" s="413" t="s">
        <v>2</v>
      </c>
      <c r="C10" s="414" t="s">
        <v>3</v>
      </c>
      <c r="D10" s="414"/>
      <c r="E10" s="414"/>
      <c r="F10" s="415" t="s">
        <v>4</v>
      </c>
      <c r="G10" s="415" t="s">
        <v>5</v>
      </c>
      <c r="H10" s="416" t="s">
        <v>6</v>
      </c>
      <c r="I10" s="417" t="s">
        <v>7</v>
      </c>
    </row>
    <row r="11" spans="2:9" s="402" customFormat="1" ht="13.5" thickBot="1" x14ac:dyDescent="0.3">
      <c r="B11" s="418"/>
      <c r="C11" s="419"/>
      <c r="D11" s="419"/>
      <c r="E11" s="419"/>
      <c r="F11" s="420"/>
      <c r="G11" s="420"/>
      <c r="H11" s="421" t="s">
        <v>8</v>
      </c>
      <c r="I11" s="422" t="s">
        <v>8</v>
      </c>
    </row>
    <row r="12" spans="2:9" s="402" customFormat="1" ht="12.5" x14ac:dyDescent="0.25">
      <c r="B12" s="423"/>
      <c r="C12" s="424"/>
      <c r="D12" s="424"/>
      <c r="E12" s="424"/>
      <c r="F12" s="425"/>
      <c r="G12" s="425"/>
      <c r="H12" s="425"/>
      <c r="I12" s="426"/>
    </row>
    <row r="13" spans="2:9" s="402" customFormat="1" ht="12.5" x14ac:dyDescent="0.25">
      <c r="B13" s="427"/>
      <c r="F13" s="428"/>
      <c r="G13" s="428"/>
      <c r="H13" s="428"/>
      <c r="I13" s="429"/>
    </row>
    <row r="14" spans="2:9" s="411" customFormat="1" ht="13" x14ac:dyDescent="0.25">
      <c r="B14" s="430">
        <v>1300</v>
      </c>
      <c r="C14" s="431" t="s">
        <v>9</v>
      </c>
      <c r="D14" s="408"/>
      <c r="F14" s="432"/>
      <c r="G14" s="432"/>
      <c r="H14" s="432"/>
      <c r="I14" s="433"/>
    </row>
    <row r="15" spans="2:9" s="402" customFormat="1" ht="13" x14ac:dyDescent="0.25">
      <c r="B15" s="434"/>
      <c r="C15" s="431" t="s">
        <v>10</v>
      </c>
      <c r="D15" s="409"/>
      <c r="F15" s="428"/>
      <c r="G15" s="428"/>
      <c r="H15" s="428"/>
      <c r="I15" s="429"/>
    </row>
    <row r="16" spans="2:9" s="402" customFormat="1" ht="12.5" x14ac:dyDescent="0.25">
      <c r="B16" s="434"/>
      <c r="F16" s="428"/>
      <c r="G16" s="428"/>
      <c r="H16" s="428"/>
      <c r="I16" s="429"/>
    </row>
    <row r="17" spans="2:9" s="402" customFormat="1" ht="12.5" x14ac:dyDescent="0.25">
      <c r="B17" s="435" t="s">
        <v>290</v>
      </c>
      <c r="C17" s="691" t="s">
        <v>11</v>
      </c>
      <c r="D17" s="692"/>
      <c r="E17" s="693"/>
      <c r="F17" s="436" t="s">
        <v>12</v>
      </c>
      <c r="G17" s="436">
        <v>1</v>
      </c>
      <c r="H17" s="437"/>
      <c r="I17" s="429">
        <f>G17*H17</f>
        <v>0</v>
      </c>
    </row>
    <row r="18" spans="2:9" s="402" customFormat="1" ht="12.5" x14ac:dyDescent="0.25">
      <c r="B18" s="438"/>
      <c r="C18" s="439"/>
      <c r="D18" s="440"/>
      <c r="E18" s="441"/>
      <c r="F18" s="436"/>
      <c r="G18" s="436"/>
      <c r="H18" s="437"/>
      <c r="I18" s="429"/>
    </row>
    <row r="19" spans="2:9" s="402" customFormat="1" ht="12.5" x14ac:dyDescent="0.25">
      <c r="B19" s="438"/>
      <c r="C19" s="691" t="s">
        <v>13</v>
      </c>
      <c r="D19" s="692"/>
      <c r="E19" s="693"/>
      <c r="F19" s="442" t="s">
        <v>12</v>
      </c>
      <c r="G19" s="443">
        <v>1</v>
      </c>
      <c r="H19" s="437"/>
      <c r="I19" s="429">
        <f>G19*H19</f>
        <v>0</v>
      </c>
    </row>
    <row r="20" spans="2:9" s="402" customFormat="1" ht="12.5" x14ac:dyDescent="0.25">
      <c r="B20" s="438"/>
      <c r="C20" s="439"/>
      <c r="D20" s="440"/>
      <c r="E20" s="441"/>
      <c r="F20" s="442"/>
      <c r="G20" s="443"/>
      <c r="H20" s="437"/>
      <c r="I20" s="429"/>
    </row>
    <row r="21" spans="2:9" s="402" customFormat="1" ht="12.5" x14ac:dyDescent="0.25">
      <c r="B21" s="438"/>
      <c r="C21" s="691" t="s">
        <v>14</v>
      </c>
      <c r="D21" s="692"/>
      <c r="E21" s="693"/>
      <c r="F21" s="436" t="s">
        <v>15</v>
      </c>
      <c r="G21" s="436">
        <v>3</v>
      </c>
      <c r="H21" s="437"/>
      <c r="I21" s="429">
        <f>G21*H21</f>
        <v>0</v>
      </c>
    </row>
    <row r="22" spans="2:9" s="402" customFormat="1" ht="9" customHeight="1" x14ac:dyDescent="0.25">
      <c r="B22" s="438"/>
      <c r="C22" s="691"/>
      <c r="D22" s="692"/>
      <c r="E22" s="693"/>
      <c r="F22" s="436"/>
      <c r="G22" s="436"/>
      <c r="H22" s="437"/>
      <c r="I22" s="429"/>
    </row>
    <row r="23" spans="2:9" s="402" customFormat="1" ht="12.5" hidden="1" x14ac:dyDescent="0.25">
      <c r="B23" s="438"/>
      <c r="C23" s="709"/>
      <c r="D23" s="710"/>
      <c r="E23" s="711"/>
      <c r="F23" s="444"/>
      <c r="G23" s="436"/>
      <c r="H23" s="437"/>
      <c r="I23" s="429"/>
    </row>
    <row r="24" spans="2:9" s="402" customFormat="1" ht="12.5" x14ac:dyDescent="0.25">
      <c r="B24" s="438"/>
      <c r="C24" s="445"/>
      <c r="D24" s="445"/>
      <c r="E24" s="445"/>
      <c r="F24" s="444"/>
      <c r="G24" s="436"/>
      <c r="H24" s="437"/>
      <c r="I24" s="429"/>
    </row>
    <row r="25" spans="2:9" s="402" customFormat="1" ht="13" x14ac:dyDescent="0.25">
      <c r="B25" s="430" t="s">
        <v>291</v>
      </c>
      <c r="C25" s="411" t="s">
        <v>292</v>
      </c>
      <c r="D25" s="411"/>
      <c r="F25" s="444"/>
      <c r="G25" s="436"/>
      <c r="H25" s="437"/>
      <c r="I25" s="429"/>
    </row>
    <row r="26" spans="2:9" s="402" customFormat="1" ht="12.5" x14ac:dyDescent="0.25">
      <c r="B26" s="427"/>
      <c r="F26" s="444"/>
      <c r="G26" s="436"/>
      <c r="H26" s="437"/>
      <c r="I26" s="429"/>
    </row>
    <row r="27" spans="2:9" s="402" customFormat="1" ht="12.5" x14ac:dyDescent="0.25">
      <c r="B27" s="427"/>
      <c r="C27" s="446" t="s">
        <v>293</v>
      </c>
      <c r="D27" s="409"/>
      <c r="F27" s="444" t="s">
        <v>294</v>
      </c>
      <c r="G27" s="436"/>
      <c r="H27" s="447"/>
      <c r="I27" s="429">
        <f>G27*H27</f>
        <v>0</v>
      </c>
    </row>
    <row r="28" spans="2:9" s="402" customFormat="1" ht="12.5" x14ac:dyDescent="0.25">
      <c r="B28" s="427"/>
      <c r="F28" s="444"/>
      <c r="G28" s="428"/>
      <c r="H28" s="428"/>
      <c r="I28" s="429"/>
    </row>
    <row r="29" spans="2:9" s="402" customFormat="1" ht="12.5" x14ac:dyDescent="0.25">
      <c r="B29" s="427"/>
      <c r="C29" s="402" t="s">
        <v>295</v>
      </c>
      <c r="F29" s="444" t="s">
        <v>296</v>
      </c>
      <c r="G29" s="436"/>
      <c r="H29" s="437"/>
      <c r="I29" s="429">
        <f>G29*H29</f>
        <v>0</v>
      </c>
    </row>
    <row r="30" spans="2:9" s="402" customFormat="1" ht="12.5" x14ac:dyDescent="0.25">
      <c r="B30" s="427"/>
      <c r="C30" s="402" t="s">
        <v>297</v>
      </c>
      <c r="F30" s="444"/>
      <c r="G30" s="428"/>
      <c r="H30" s="437"/>
      <c r="I30" s="429"/>
    </row>
    <row r="31" spans="2:9" s="402" customFormat="1" ht="12.5" x14ac:dyDescent="0.25">
      <c r="B31" s="427"/>
      <c r="F31" s="444"/>
      <c r="G31" s="428"/>
      <c r="H31" s="437"/>
      <c r="I31" s="429"/>
    </row>
    <row r="32" spans="2:9" s="402" customFormat="1" ht="13" x14ac:dyDescent="0.25">
      <c r="B32" s="430" t="s">
        <v>298</v>
      </c>
      <c r="C32" s="411" t="s">
        <v>299</v>
      </c>
      <c r="D32" s="411"/>
      <c r="F32" s="444"/>
      <c r="G32" s="428"/>
      <c r="H32" s="437"/>
      <c r="I32" s="429"/>
    </row>
    <row r="33" spans="2:10" s="402" customFormat="1" ht="12.5" x14ac:dyDescent="0.25">
      <c r="B33" s="427"/>
      <c r="F33" s="444"/>
      <c r="G33" s="428"/>
      <c r="H33" s="437"/>
      <c r="I33" s="429"/>
    </row>
    <row r="34" spans="2:10" s="402" customFormat="1" ht="12.5" x14ac:dyDescent="0.25">
      <c r="B34" s="427"/>
      <c r="C34" s="402" t="s">
        <v>300</v>
      </c>
      <c r="F34" s="444" t="s">
        <v>294</v>
      </c>
      <c r="G34" s="436"/>
      <c r="H34" s="437"/>
      <c r="I34" s="429"/>
    </row>
    <row r="35" spans="2:10" s="402" customFormat="1" ht="12.5" x14ac:dyDescent="0.25">
      <c r="B35" s="427"/>
      <c r="C35" s="402" t="s">
        <v>301</v>
      </c>
      <c r="F35" s="444"/>
      <c r="G35" s="428"/>
      <c r="H35" s="437"/>
      <c r="I35" s="429"/>
    </row>
    <row r="36" spans="2:10" s="402" customFormat="1" ht="12.5" x14ac:dyDescent="0.25">
      <c r="B36" s="427"/>
      <c r="F36" s="444"/>
      <c r="G36" s="428"/>
      <c r="H36" s="437"/>
      <c r="I36" s="429"/>
    </row>
    <row r="37" spans="2:10" s="402" customFormat="1" ht="12.5" x14ac:dyDescent="0.25">
      <c r="B37" s="427"/>
      <c r="C37" s="402" t="s">
        <v>302</v>
      </c>
      <c r="F37" s="444" t="s">
        <v>296</v>
      </c>
      <c r="G37" s="428"/>
      <c r="H37" s="437"/>
      <c r="I37" s="429"/>
    </row>
    <row r="38" spans="2:10" s="402" customFormat="1" ht="12.5" x14ac:dyDescent="0.25">
      <c r="B38" s="427"/>
      <c r="C38" s="402" t="s">
        <v>297</v>
      </c>
      <c r="F38" s="444"/>
      <c r="G38" s="428"/>
      <c r="H38" s="437"/>
      <c r="I38" s="429"/>
    </row>
    <row r="39" spans="2:10" s="402" customFormat="1" ht="12.5" x14ac:dyDescent="0.25">
      <c r="B39" s="427"/>
      <c r="F39" s="444"/>
      <c r="G39" s="428"/>
      <c r="H39" s="437"/>
      <c r="I39" s="429"/>
    </row>
    <row r="40" spans="2:10" s="402" customFormat="1" ht="13" x14ac:dyDescent="0.25">
      <c r="B40" s="430" t="s">
        <v>272</v>
      </c>
      <c r="C40" s="411" t="s">
        <v>16</v>
      </c>
      <c r="D40" s="411"/>
      <c r="F40" s="444" t="s">
        <v>17</v>
      </c>
      <c r="G40" s="436">
        <v>6</v>
      </c>
      <c r="H40" s="437"/>
      <c r="I40" s="429">
        <f>G40*H40</f>
        <v>0</v>
      </c>
    </row>
    <row r="41" spans="2:10" s="402" customFormat="1" ht="12.5" x14ac:dyDescent="0.25">
      <c r="B41" s="435"/>
      <c r="F41" s="444"/>
      <c r="G41" s="428"/>
      <c r="H41" s="437"/>
      <c r="I41" s="429"/>
    </row>
    <row r="42" spans="2:10" s="402" customFormat="1" ht="13" x14ac:dyDescent="0.25">
      <c r="B42" s="430" t="s">
        <v>273</v>
      </c>
      <c r="C42" s="411" t="s">
        <v>18</v>
      </c>
      <c r="D42" s="411"/>
      <c r="E42" s="411"/>
      <c r="F42" s="444"/>
      <c r="G42" s="428"/>
      <c r="H42" s="437"/>
      <c r="I42" s="429"/>
    </row>
    <row r="43" spans="2:10" s="402" customFormat="1" ht="13" x14ac:dyDescent="0.25">
      <c r="B43" s="430"/>
      <c r="C43" s="411"/>
      <c r="D43" s="411"/>
      <c r="E43" s="411"/>
      <c r="F43" s="444"/>
      <c r="G43" s="428"/>
      <c r="H43" s="437"/>
      <c r="I43" s="429"/>
    </row>
    <row r="44" spans="2:10" s="402" customFormat="1" ht="12.5" x14ac:dyDescent="0.25">
      <c r="B44" s="435"/>
      <c r="C44" s="402" t="s">
        <v>19</v>
      </c>
      <c r="F44" s="444" t="s">
        <v>12</v>
      </c>
      <c r="G44" s="436">
        <v>1</v>
      </c>
      <c r="H44" s="437"/>
      <c r="I44" s="429">
        <f>G44*H44</f>
        <v>0</v>
      </c>
    </row>
    <row r="45" spans="2:10" s="402" customFormat="1" ht="12.5" x14ac:dyDescent="0.25">
      <c r="B45" s="435"/>
      <c r="F45" s="444"/>
      <c r="G45" s="436"/>
      <c r="H45" s="437"/>
      <c r="I45" s="429"/>
    </row>
    <row r="46" spans="2:10" s="402" customFormat="1" ht="12.5" x14ac:dyDescent="0.25">
      <c r="B46" s="435"/>
      <c r="C46" s="691" t="s">
        <v>20</v>
      </c>
      <c r="D46" s="692"/>
      <c r="E46" s="693"/>
      <c r="F46" s="444" t="s">
        <v>21</v>
      </c>
      <c r="G46" s="436">
        <v>3</v>
      </c>
      <c r="H46" s="437"/>
      <c r="I46" s="429">
        <f>G46*H46</f>
        <v>0</v>
      </c>
    </row>
    <row r="47" spans="2:10" s="402" customFormat="1" ht="12.5" x14ac:dyDescent="0.25">
      <c r="B47" s="435"/>
      <c r="F47" s="444"/>
      <c r="G47" s="428"/>
      <c r="H47" s="437"/>
      <c r="I47" s="429"/>
    </row>
    <row r="48" spans="2:10" s="402" customFormat="1" ht="18" x14ac:dyDescent="0.25">
      <c r="B48" s="435"/>
      <c r="C48" s="402" t="s">
        <v>303</v>
      </c>
      <c r="F48" s="444" t="s">
        <v>294</v>
      </c>
      <c r="G48" s="436"/>
      <c r="H48" s="437"/>
      <c r="I48" s="448"/>
      <c r="J48" s="449"/>
    </row>
    <row r="49" spans="2:9" s="402" customFormat="1" ht="12.5" x14ac:dyDescent="0.25">
      <c r="B49" s="435"/>
      <c r="F49" s="444"/>
      <c r="G49" s="428"/>
      <c r="H49" s="437"/>
      <c r="I49" s="429"/>
    </row>
    <row r="50" spans="2:9" s="402" customFormat="1" ht="12.5" x14ac:dyDescent="0.25">
      <c r="B50" s="435"/>
      <c r="C50" s="402" t="s">
        <v>304</v>
      </c>
      <c r="F50" s="444" t="s">
        <v>296</v>
      </c>
      <c r="G50" s="428"/>
      <c r="H50" s="437"/>
      <c r="I50" s="429"/>
    </row>
    <row r="51" spans="2:9" s="402" customFormat="1" ht="12.5" x14ac:dyDescent="0.25">
      <c r="B51" s="435"/>
      <c r="F51" s="444"/>
      <c r="G51" s="436"/>
      <c r="H51" s="437"/>
      <c r="I51" s="429"/>
    </row>
    <row r="52" spans="2:9" s="402" customFormat="1" ht="13" x14ac:dyDescent="0.25">
      <c r="B52" s="430" t="s">
        <v>22</v>
      </c>
      <c r="C52" s="411" t="s">
        <v>305</v>
      </c>
      <c r="D52" s="411"/>
      <c r="F52" s="444"/>
      <c r="G52" s="436"/>
      <c r="H52" s="437"/>
      <c r="I52" s="429"/>
    </row>
    <row r="53" spans="2:9" s="402" customFormat="1" ht="13" x14ac:dyDescent="0.25">
      <c r="B53" s="430"/>
      <c r="C53" s="411"/>
      <c r="D53" s="411"/>
      <c r="F53" s="444"/>
      <c r="G53" s="436"/>
      <c r="H53" s="437"/>
      <c r="I53" s="429"/>
    </row>
    <row r="54" spans="2:9" s="402" customFormat="1" ht="13" x14ac:dyDescent="0.25">
      <c r="B54" s="450"/>
      <c r="C54" s="402" t="s">
        <v>19</v>
      </c>
      <c r="F54" s="444" t="s">
        <v>12</v>
      </c>
      <c r="G54" s="451">
        <v>1</v>
      </c>
      <c r="H54" s="437"/>
      <c r="I54" s="429">
        <f>G54*H54</f>
        <v>0</v>
      </c>
    </row>
    <row r="55" spans="2:9" s="402" customFormat="1" ht="12.5" x14ac:dyDescent="0.25">
      <c r="B55" s="427"/>
      <c r="F55" s="444"/>
      <c r="G55" s="436"/>
      <c r="H55" s="437"/>
      <c r="I55" s="429"/>
    </row>
    <row r="56" spans="2:9" s="402" customFormat="1" ht="12.5" x14ac:dyDescent="0.25">
      <c r="B56" s="427"/>
      <c r="C56" s="691" t="s">
        <v>20</v>
      </c>
      <c r="D56" s="692"/>
      <c r="E56" s="693"/>
      <c r="F56" s="444" t="s">
        <v>21</v>
      </c>
      <c r="G56" s="436">
        <v>3</v>
      </c>
      <c r="H56" s="437"/>
      <c r="I56" s="429">
        <f>G56*H56</f>
        <v>0</v>
      </c>
    </row>
    <row r="57" spans="2:9" s="402" customFormat="1" ht="12.5" x14ac:dyDescent="0.25">
      <c r="B57" s="427"/>
      <c r="F57" s="444"/>
      <c r="G57" s="436"/>
      <c r="H57" s="437"/>
      <c r="I57" s="429"/>
    </row>
    <row r="58" spans="2:9" s="402" customFormat="1" ht="13" x14ac:dyDescent="0.25">
      <c r="B58" s="430" t="s">
        <v>24</v>
      </c>
      <c r="C58" s="411" t="s">
        <v>25</v>
      </c>
      <c r="D58" s="411"/>
      <c r="E58" s="411"/>
      <c r="F58" s="452" t="s">
        <v>17</v>
      </c>
      <c r="G58" s="436"/>
      <c r="H58" s="437"/>
      <c r="I58" s="429"/>
    </row>
    <row r="59" spans="2:9" s="402" customFormat="1" ht="12.5" x14ac:dyDescent="0.25">
      <c r="B59" s="427"/>
      <c r="F59" s="444"/>
      <c r="G59" s="436"/>
      <c r="H59" s="437"/>
      <c r="I59" s="429"/>
    </row>
    <row r="60" spans="2:9" s="402" customFormat="1" ht="12.5" x14ac:dyDescent="0.25">
      <c r="B60" s="427"/>
      <c r="F60" s="444"/>
      <c r="G60" s="436"/>
      <c r="H60" s="437"/>
      <c r="I60" s="429"/>
    </row>
    <row r="61" spans="2:9" s="402" customFormat="1" ht="13" thickBot="1" x14ac:dyDescent="0.3">
      <c r="B61" s="427"/>
      <c r="F61" s="444"/>
      <c r="G61" s="436"/>
      <c r="H61" s="437"/>
      <c r="I61" s="429"/>
    </row>
    <row r="62" spans="2:9" s="402" customFormat="1" ht="13.5" thickBot="1" x14ac:dyDescent="0.3">
      <c r="B62" s="453" t="s">
        <v>26</v>
      </c>
      <c r="C62" s="454"/>
      <c r="D62" s="454"/>
      <c r="E62" s="454"/>
      <c r="F62" s="454"/>
      <c r="G62" s="455"/>
      <c r="H62" s="454"/>
      <c r="I62" s="456">
        <f>SUM(I14:I61)</f>
        <v>0</v>
      </c>
    </row>
    <row r="63" spans="2:9" s="402" customFormat="1" ht="13" x14ac:dyDescent="0.25">
      <c r="B63" s="414"/>
      <c r="C63" s="424"/>
      <c r="D63" s="424"/>
      <c r="E63" s="424"/>
      <c r="F63" s="424"/>
      <c r="G63" s="457"/>
      <c r="H63" s="424"/>
      <c r="I63" s="458"/>
    </row>
    <row r="64" spans="2:9" s="402" customFormat="1" ht="14.5" hidden="1" thickBot="1" x14ac:dyDescent="0.3">
      <c r="B64" s="459"/>
      <c r="G64" s="460"/>
      <c r="I64" s="39" t="s">
        <v>27</v>
      </c>
    </row>
    <row r="65" spans="2:9" s="402" customFormat="1" ht="13" hidden="1" x14ac:dyDescent="0.25">
      <c r="B65" s="413" t="s">
        <v>2</v>
      </c>
      <c r="C65" s="414" t="s">
        <v>3</v>
      </c>
      <c r="D65" s="414"/>
      <c r="E65" s="414"/>
      <c r="F65" s="415" t="s">
        <v>4</v>
      </c>
      <c r="G65" s="415" t="s">
        <v>5</v>
      </c>
      <c r="H65" s="416" t="s">
        <v>6</v>
      </c>
      <c r="I65" s="417" t="s">
        <v>7</v>
      </c>
    </row>
    <row r="66" spans="2:9" s="402" customFormat="1" ht="13.5" hidden="1" thickBot="1" x14ac:dyDescent="0.3">
      <c r="B66" s="418"/>
      <c r="C66" s="419"/>
      <c r="D66" s="419"/>
      <c r="E66" s="419"/>
      <c r="F66" s="420"/>
      <c r="G66" s="420"/>
      <c r="H66" s="421" t="s">
        <v>8</v>
      </c>
      <c r="I66" s="422" t="s">
        <v>8</v>
      </c>
    </row>
    <row r="67" spans="2:9" s="402" customFormat="1" ht="13" hidden="1" x14ac:dyDescent="0.25">
      <c r="B67" s="414"/>
      <c r="C67" s="424"/>
      <c r="D67" s="424"/>
      <c r="E67" s="424"/>
      <c r="F67" s="424"/>
      <c r="G67" s="457"/>
      <c r="H67" s="424"/>
      <c r="I67" s="461"/>
    </row>
    <row r="68" spans="2:9" s="402" customFormat="1" ht="14.5" thickBot="1" x14ac:dyDescent="0.3">
      <c r="B68" s="419"/>
      <c r="C68" s="462"/>
      <c r="D68" s="462"/>
      <c r="E68" s="463"/>
      <c r="F68" s="464"/>
      <c r="G68" s="462"/>
      <c r="H68" s="462"/>
      <c r="I68" s="39" t="s">
        <v>33</v>
      </c>
    </row>
    <row r="69" spans="2:9" s="402" customFormat="1" ht="13" x14ac:dyDescent="0.25">
      <c r="B69" s="413" t="s">
        <v>2</v>
      </c>
      <c r="C69" s="414" t="s">
        <v>3</v>
      </c>
      <c r="D69" s="414"/>
      <c r="E69" s="414"/>
      <c r="F69" s="415" t="s">
        <v>4</v>
      </c>
      <c r="G69" s="415" t="s">
        <v>5</v>
      </c>
      <c r="H69" s="416" t="s">
        <v>6</v>
      </c>
      <c r="I69" s="417" t="s">
        <v>7</v>
      </c>
    </row>
    <row r="70" spans="2:9" s="402" customFormat="1" ht="13.5" thickBot="1" x14ac:dyDescent="0.3">
      <c r="B70" s="418"/>
      <c r="C70" s="419"/>
      <c r="D70" s="419"/>
      <c r="E70" s="419"/>
      <c r="F70" s="420"/>
      <c r="G70" s="420"/>
      <c r="H70" s="421" t="s">
        <v>8</v>
      </c>
      <c r="I70" s="422" t="s">
        <v>8</v>
      </c>
    </row>
    <row r="71" spans="2:9" s="402" customFormat="1" ht="13" x14ac:dyDescent="0.25">
      <c r="B71" s="465"/>
      <c r="C71" s="466"/>
      <c r="D71" s="467"/>
      <c r="E71" s="468"/>
      <c r="F71" s="469"/>
      <c r="G71" s="469"/>
      <c r="H71" s="469"/>
      <c r="I71" s="470"/>
    </row>
    <row r="72" spans="2:9" s="402" customFormat="1" ht="13" x14ac:dyDescent="0.25">
      <c r="B72" s="452"/>
      <c r="C72" s="431"/>
      <c r="D72" s="408"/>
      <c r="E72" s="471"/>
      <c r="F72" s="471"/>
      <c r="G72" s="472"/>
      <c r="H72" s="471"/>
      <c r="I72" s="473"/>
    </row>
    <row r="73" spans="2:9" s="402" customFormat="1" ht="13" x14ac:dyDescent="0.25">
      <c r="B73" s="474">
        <v>1500</v>
      </c>
      <c r="C73" s="411" t="s">
        <v>34</v>
      </c>
      <c r="F73" s="444"/>
      <c r="G73" s="428"/>
      <c r="H73" s="475"/>
      <c r="I73" s="429"/>
    </row>
    <row r="74" spans="2:9" s="402" customFormat="1" ht="12.5" x14ac:dyDescent="0.25">
      <c r="B74" s="436"/>
      <c r="F74" s="444"/>
      <c r="G74" s="428"/>
      <c r="H74" s="476"/>
      <c r="I74" s="429"/>
    </row>
    <row r="75" spans="2:9" s="402" customFormat="1" ht="12.5" x14ac:dyDescent="0.25">
      <c r="B75" s="436"/>
      <c r="F75" s="444"/>
      <c r="G75" s="428"/>
      <c r="H75" s="476"/>
      <c r="I75" s="429"/>
    </row>
    <row r="76" spans="2:9" s="402" customFormat="1" ht="13" x14ac:dyDescent="0.25">
      <c r="B76" s="474">
        <v>15.01</v>
      </c>
      <c r="C76" s="411" t="s">
        <v>35</v>
      </c>
      <c r="D76" s="411"/>
      <c r="F76" s="436" t="s">
        <v>88</v>
      </c>
      <c r="G76" s="436"/>
      <c r="H76" s="476"/>
      <c r="I76" s="429">
        <f>G76*H76</f>
        <v>0</v>
      </c>
    </row>
    <row r="77" spans="2:9" s="402" customFormat="1" ht="12.5" x14ac:dyDescent="0.25">
      <c r="B77" s="436"/>
      <c r="F77" s="436"/>
      <c r="G77" s="436"/>
      <c r="H77" s="476"/>
      <c r="I77" s="429"/>
    </row>
    <row r="78" spans="2:9" s="402" customFormat="1" ht="12.5" x14ac:dyDescent="0.25">
      <c r="B78" s="436"/>
      <c r="F78" s="444"/>
      <c r="G78" s="428"/>
      <c r="H78" s="476"/>
      <c r="I78" s="429"/>
    </row>
    <row r="79" spans="2:9" s="402" customFormat="1" ht="13" x14ac:dyDescent="0.25">
      <c r="B79" s="474">
        <v>15.03</v>
      </c>
      <c r="C79" s="411" t="s">
        <v>37</v>
      </c>
      <c r="F79" s="436" t="s">
        <v>38</v>
      </c>
      <c r="G79" s="436"/>
      <c r="H79" s="476"/>
      <c r="I79" s="429"/>
    </row>
    <row r="80" spans="2:9" s="402" customFormat="1" ht="12.5" x14ac:dyDescent="0.25">
      <c r="B80" s="436"/>
      <c r="F80" s="436"/>
      <c r="G80" s="436"/>
      <c r="H80" s="476"/>
      <c r="I80" s="429"/>
    </row>
    <row r="81" spans="2:9" s="402" customFormat="1" ht="12.5" x14ac:dyDescent="0.25">
      <c r="B81" s="436"/>
      <c r="C81" s="402" t="s">
        <v>39</v>
      </c>
      <c r="F81" s="436" t="s">
        <v>12</v>
      </c>
      <c r="G81" s="436">
        <v>1</v>
      </c>
      <c r="H81" s="476"/>
      <c r="I81" s="429">
        <f>G81*H81</f>
        <v>0</v>
      </c>
    </row>
    <row r="82" spans="2:9" s="402" customFormat="1" ht="12.5" x14ac:dyDescent="0.25">
      <c r="B82" s="436"/>
      <c r="F82" s="436"/>
      <c r="G82" s="436"/>
      <c r="H82" s="476"/>
      <c r="I82" s="429"/>
    </row>
    <row r="83" spans="2:9" s="402" customFormat="1" ht="12.5" x14ac:dyDescent="0.25">
      <c r="B83" s="436"/>
      <c r="C83" s="402" t="s">
        <v>40</v>
      </c>
      <c r="F83" s="436" t="s">
        <v>17</v>
      </c>
      <c r="G83" s="436"/>
      <c r="H83" s="476"/>
      <c r="I83" s="429">
        <f>G83*H83</f>
        <v>0</v>
      </c>
    </row>
    <row r="84" spans="2:9" s="402" customFormat="1" ht="12.5" x14ac:dyDescent="0.25">
      <c r="B84" s="477"/>
      <c r="F84" s="436"/>
      <c r="G84" s="436"/>
      <c r="H84" s="476"/>
      <c r="I84" s="429"/>
    </row>
    <row r="85" spans="2:9" s="402" customFormat="1" ht="12.5" x14ac:dyDescent="0.25">
      <c r="B85" s="477"/>
      <c r="C85" s="402" t="s">
        <v>41</v>
      </c>
      <c r="F85" s="436" t="s">
        <v>17</v>
      </c>
      <c r="G85" s="436">
        <f>4*2</f>
        <v>8</v>
      </c>
      <c r="H85" s="476"/>
      <c r="I85" s="429">
        <f>G85*H85</f>
        <v>0</v>
      </c>
    </row>
    <row r="86" spans="2:9" s="402" customFormat="1" ht="12.5" x14ac:dyDescent="0.25">
      <c r="B86" s="477"/>
      <c r="F86" s="436"/>
      <c r="G86" s="436"/>
      <c r="H86" s="476"/>
      <c r="I86" s="429"/>
    </row>
    <row r="87" spans="2:9" s="402" customFormat="1" ht="12.5" x14ac:dyDescent="0.25">
      <c r="B87" s="477"/>
      <c r="C87" s="402" t="s">
        <v>42</v>
      </c>
      <c r="F87" s="436" t="s">
        <v>17</v>
      </c>
      <c r="G87" s="436"/>
      <c r="H87" s="476"/>
      <c r="I87" s="429"/>
    </row>
    <row r="88" spans="2:9" s="402" customFormat="1" ht="12.5" x14ac:dyDescent="0.25">
      <c r="B88" s="477"/>
      <c r="F88" s="436"/>
      <c r="G88" s="436"/>
      <c r="H88" s="476"/>
      <c r="I88" s="429"/>
    </row>
    <row r="89" spans="2:9" s="402" customFormat="1" ht="12.5" x14ac:dyDescent="0.25">
      <c r="B89" s="477"/>
      <c r="C89" s="402" t="s">
        <v>306</v>
      </c>
      <c r="F89" s="436" t="s">
        <v>17</v>
      </c>
      <c r="G89" s="436"/>
      <c r="H89" s="476"/>
      <c r="I89" s="429"/>
    </row>
    <row r="90" spans="2:9" s="402" customFormat="1" ht="12.5" x14ac:dyDescent="0.25">
      <c r="B90" s="477"/>
      <c r="F90" s="436"/>
      <c r="G90" s="436"/>
      <c r="H90" s="476"/>
      <c r="I90" s="429"/>
    </row>
    <row r="91" spans="2:9" s="402" customFormat="1" ht="14.5" x14ac:dyDescent="0.25">
      <c r="B91" s="477"/>
      <c r="C91" s="402" t="s">
        <v>307</v>
      </c>
      <c r="F91" s="436" t="s">
        <v>308</v>
      </c>
      <c r="G91" s="436"/>
      <c r="H91" s="476"/>
      <c r="I91" s="429"/>
    </row>
    <row r="92" spans="2:9" s="402" customFormat="1" ht="12.5" x14ac:dyDescent="0.25">
      <c r="B92" s="477"/>
      <c r="F92" s="436"/>
      <c r="G92" s="436"/>
      <c r="H92" s="476"/>
      <c r="I92" s="429"/>
    </row>
    <row r="93" spans="2:9" s="402" customFormat="1" ht="12.5" x14ac:dyDescent="0.25">
      <c r="B93" s="477"/>
      <c r="C93" s="402" t="s">
        <v>309</v>
      </c>
      <c r="F93" s="436" t="s">
        <v>17</v>
      </c>
      <c r="G93" s="436"/>
      <c r="H93" s="476"/>
      <c r="I93" s="429"/>
    </row>
    <row r="94" spans="2:9" s="402" customFormat="1" ht="12.5" x14ac:dyDescent="0.25">
      <c r="B94" s="477"/>
      <c r="F94" s="436"/>
      <c r="G94" s="436"/>
      <c r="H94" s="476"/>
      <c r="I94" s="429"/>
    </row>
    <row r="95" spans="2:9" s="402" customFormat="1" ht="12.5" x14ac:dyDescent="0.25">
      <c r="B95" s="477"/>
      <c r="C95" s="402" t="s">
        <v>310</v>
      </c>
      <c r="F95" s="436" t="s">
        <v>17</v>
      </c>
      <c r="G95" s="436"/>
      <c r="H95" s="476"/>
      <c r="I95" s="429"/>
    </row>
    <row r="96" spans="2:9" s="402" customFormat="1" ht="12.5" x14ac:dyDescent="0.25">
      <c r="B96" s="477"/>
      <c r="F96" s="436"/>
      <c r="G96" s="436"/>
      <c r="H96" s="476"/>
      <c r="I96" s="429"/>
    </row>
    <row r="97" spans="2:9" s="402" customFormat="1" ht="12.5" x14ac:dyDescent="0.25">
      <c r="B97" s="477"/>
      <c r="C97" s="402" t="s">
        <v>43</v>
      </c>
      <c r="F97" s="436" t="s">
        <v>44</v>
      </c>
      <c r="G97" s="436">
        <v>1</v>
      </c>
      <c r="H97" s="476"/>
      <c r="I97" s="429">
        <f>G97*H97</f>
        <v>0</v>
      </c>
    </row>
    <row r="98" spans="2:9" s="402" customFormat="1" ht="12.5" x14ac:dyDescent="0.25">
      <c r="B98" s="477"/>
      <c r="F98" s="436"/>
      <c r="G98" s="436"/>
      <c r="H98" s="476"/>
      <c r="I98" s="429"/>
    </row>
    <row r="99" spans="2:9" s="402" customFormat="1" ht="12.5" x14ac:dyDescent="0.25">
      <c r="B99" s="477"/>
      <c r="C99" s="402" t="s">
        <v>45</v>
      </c>
      <c r="F99" s="436" t="s">
        <v>17</v>
      </c>
      <c r="G99" s="436"/>
      <c r="H99" s="476"/>
      <c r="I99" s="429"/>
    </row>
    <row r="100" spans="2:9" s="402" customFormat="1" ht="12.5" x14ac:dyDescent="0.25">
      <c r="B100" s="477"/>
      <c r="F100" s="436"/>
      <c r="G100" s="436"/>
      <c r="H100" s="476"/>
      <c r="I100" s="429"/>
    </row>
    <row r="101" spans="2:9" s="402" customFormat="1" ht="12.5" x14ac:dyDescent="0.25">
      <c r="B101" s="477"/>
      <c r="F101" s="436"/>
      <c r="G101" s="436"/>
      <c r="H101" s="476"/>
      <c r="I101" s="429"/>
    </row>
    <row r="102" spans="2:9" s="402" customFormat="1" ht="29.25" customHeight="1" x14ac:dyDescent="0.25">
      <c r="B102" s="478" t="s">
        <v>311</v>
      </c>
      <c r="C102" s="698" t="s">
        <v>312</v>
      </c>
      <c r="D102" s="699"/>
      <c r="E102" s="700"/>
      <c r="F102" s="451" t="s">
        <v>313</v>
      </c>
      <c r="G102" s="436"/>
      <c r="H102" s="476"/>
      <c r="I102" s="429"/>
    </row>
    <row r="103" spans="2:9" s="402" customFormat="1" ht="13" thickBot="1" x14ac:dyDescent="0.3">
      <c r="B103" s="477"/>
      <c r="F103" s="436"/>
      <c r="G103" s="436"/>
      <c r="H103" s="476"/>
      <c r="I103" s="429"/>
    </row>
    <row r="104" spans="2:9" s="402" customFormat="1" ht="16" thickBot="1" x14ac:dyDescent="0.3">
      <c r="B104" s="479" t="s">
        <v>46</v>
      </c>
      <c r="C104" s="454"/>
      <c r="D104" s="480"/>
      <c r="E104" s="454"/>
      <c r="F104" s="481"/>
      <c r="G104" s="454"/>
      <c r="H104" s="482"/>
      <c r="I104" s="483">
        <f>SUM(I74:I103)</f>
        <v>0</v>
      </c>
    </row>
    <row r="105" spans="2:9" s="402" customFormat="1" ht="15.5" x14ac:dyDescent="0.25">
      <c r="B105" s="484"/>
      <c r="C105" s="424"/>
      <c r="D105" s="424"/>
      <c r="E105" s="424"/>
      <c r="F105" s="485"/>
      <c r="G105" s="424"/>
      <c r="H105" s="486"/>
      <c r="I105" s="487"/>
    </row>
    <row r="106" spans="2:9" s="402" customFormat="1" ht="14.5" thickBot="1" x14ac:dyDescent="0.3">
      <c r="B106" s="463"/>
      <c r="C106" s="504"/>
      <c r="D106" s="462"/>
      <c r="E106" s="462"/>
      <c r="F106" s="464"/>
      <c r="G106" s="464"/>
      <c r="H106" s="505"/>
      <c r="I106" s="39" t="s">
        <v>63</v>
      </c>
    </row>
    <row r="107" spans="2:9" s="402" customFormat="1" ht="13" x14ac:dyDescent="0.25">
      <c r="B107" s="413" t="s">
        <v>2</v>
      </c>
      <c r="C107" s="414" t="s">
        <v>3</v>
      </c>
      <c r="D107" s="414"/>
      <c r="E107" s="414"/>
      <c r="F107" s="415" t="s">
        <v>4</v>
      </c>
      <c r="G107" s="415" t="s">
        <v>5</v>
      </c>
      <c r="H107" s="416" t="s">
        <v>6</v>
      </c>
      <c r="I107" s="417" t="s">
        <v>7</v>
      </c>
    </row>
    <row r="108" spans="2:9" s="402" customFormat="1" ht="13.5" thickBot="1" x14ac:dyDescent="0.3">
      <c r="B108" s="418"/>
      <c r="C108" s="419"/>
      <c r="D108" s="419"/>
      <c r="E108" s="419"/>
      <c r="F108" s="420"/>
      <c r="G108" s="420"/>
      <c r="H108" s="421" t="s">
        <v>8</v>
      </c>
      <c r="I108" s="422" t="s">
        <v>8</v>
      </c>
    </row>
    <row r="109" spans="2:9" s="165" customFormat="1" ht="24" customHeight="1" x14ac:dyDescent="0.25">
      <c r="B109" s="258" t="s">
        <v>64</v>
      </c>
      <c r="C109" s="281" t="s">
        <v>65</v>
      </c>
      <c r="D109" s="249"/>
      <c r="E109" s="249"/>
      <c r="F109" s="261"/>
      <c r="G109" s="252"/>
      <c r="H109" s="252"/>
      <c r="I109" s="253"/>
    </row>
    <row r="110" spans="2:9" s="165" customFormat="1" ht="24" customHeight="1" x14ac:dyDescent="0.25">
      <c r="B110" s="53" t="s">
        <v>66</v>
      </c>
      <c r="C110" s="109" t="s">
        <v>67</v>
      </c>
      <c r="D110" s="29"/>
      <c r="E110" s="29"/>
      <c r="F110" s="23"/>
      <c r="G110" s="101"/>
      <c r="H110" s="60"/>
      <c r="I110" s="224"/>
    </row>
    <row r="111" spans="2:9" s="165" customFormat="1" ht="24" customHeight="1" x14ac:dyDescent="0.25">
      <c r="B111" s="61"/>
      <c r="C111" s="99" t="s">
        <v>68</v>
      </c>
      <c r="D111" s="19"/>
      <c r="E111" s="19"/>
      <c r="F111" s="23" t="s">
        <v>69</v>
      </c>
      <c r="G111" s="101">
        <v>36</v>
      </c>
      <c r="H111" s="60"/>
      <c r="I111" s="224">
        <f>G111*H111</f>
        <v>0</v>
      </c>
    </row>
    <row r="112" spans="2:9" s="165" customFormat="1" ht="24" customHeight="1" x14ac:dyDescent="0.25">
      <c r="B112" s="61"/>
      <c r="C112" s="99" t="s">
        <v>70</v>
      </c>
      <c r="D112" s="19"/>
      <c r="E112" s="19"/>
      <c r="F112" s="23" t="s">
        <v>69</v>
      </c>
      <c r="G112" s="101">
        <v>36</v>
      </c>
      <c r="H112" s="60"/>
      <c r="I112" s="224">
        <f t="shared" ref="I112:I145" si="0">G112*H112</f>
        <v>0</v>
      </c>
    </row>
    <row r="113" spans="2:9" s="165" customFormat="1" ht="24" customHeight="1" x14ac:dyDescent="0.25">
      <c r="B113" s="61"/>
      <c r="C113" s="99" t="s">
        <v>71</v>
      </c>
      <c r="D113" s="19"/>
      <c r="E113" s="19"/>
      <c r="F113" s="23" t="s">
        <v>69</v>
      </c>
      <c r="G113" s="101">
        <v>36</v>
      </c>
      <c r="H113" s="60"/>
      <c r="I113" s="224">
        <f t="shared" si="0"/>
        <v>0</v>
      </c>
    </row>
    <row r="114" spans="2:9" s="165" customFormat="1" ht="24" customHeight="1" x14ac:dyDescent="0.25">
      <c r="B114" s="61"/>
      <c r="C114" s="99" t="s">
        <v>72</v>
      </c>
      <c r="D114" s="19"/>
      <c r="E114" s="19"/>
      <c r="F114" s="23" t="s">
        <v>69</v>
      </c>
      <c r="G114" s="101">
        <v>36</v>
      </c>
      <c r="H114" s="60"/>
      <c r="I114" s="224">
        <f t="shared" si="0"/>
        <v>0</v>
      </c>
    </row>
    <row r="115" spans="2:9" s="165" customFormat="1" ht="24" customHeight="1" x14ac:dyDescent="0.25">
      <c r="B115" s="61"/>
      <c r="C115" s="99" t="s">
        <v>73</v>
      </c>
      <c r="D115" s="19"/>
      <c r="E115" s="19"/>
      <c r="F115" s="23" t="s">
        <v>69</v>
      </c>
      <c r="G115" s="101">
        <v>36</v>
      </c>
      <c r="H115" s="60"/>
      <c r="I115" s="224">
        <f t="shared" si="0"/>
        <v>0</v>
      </c>
    </row>
    <row r="116" spans="2:9" s="165" customFormat="1" ht="24" customHeight="1" x14ac:dyDescent="0.25">
      <c r="B116" s="61"/>
      <c r="C116" s="62"/>
      <c r="D116" s="19"/>
      <c r="E116" s="19"/>
      <c r="F116" s="23"/>
      <c r="G116" s="101"/>
      <c r="H116" s="60"/>
      <c r="I116" s="224"/>
    </row>
    <row r="117" spans="2:9" s="165" customFormat="1" ht="24" customHeight="1" x14ac:dyDescent="0.25">
      <c r="B117" s="53" t="s">
        <v>74</v>
      </c>
      <c r="C117" s="109" t="s">
        <v>75</v>
      </c>
      <c r="D117" s="19"/>
      <c r="E117" s="19"/>
      <c r="F117" s="23"/>
      <c r="G117" s="101"/>
      <c r="H117" s="60"/>
      <c r="I117" s="224"/>
    </row>
    <row r="118" spans="2:9" s="165" customFormat="1" ht="24" customHeight="1" x14ac:dyDescent="0.25">
      <c r="B118" s="61"/>
      <c r="C118" s="99" t="s">
        <v>68</v>
      </c>
      <c r="D118" s="19"/>
      <c r="E118" s="19"/>
      <c r="F118" s="23" t="s">
        <v>69</v>
      </c>
      <c r="G118" s="101">
        <v>36</v>
      </c>
      <c r="H118" s="60"/>
      <c r="I118" s="224">
        <f t="shared" si="0"/>
        <v>0</v>
      </c>
    </row>
    <row r="119" spans="2:9" s="165" customFormat="1" ht="24" customHeight="1" x14ac:dyDescent="0.25">
      <c r="B119" s="61"/>
      <c r="C119" s="99" t="s">
        <v>70</v>
      </c>
      <c r="D119" s="19"/>
      <c r="E119" s="19"/>
      <c r="F119" s="23" t="s">
        <v>69</v>
      </c>
      <c r="G119" s="101">
        <v>36</v>
      </c>
      <c r="H119" s="60"/>
      <c r="I119" s="224">
        <f t="shared" si="0"/>
        <v>0</v>
      </c>
    </row>
    <row r="120" spans="2:9" s="165" customFormat="1" ht="24" customHeight="1" x14ac:dyDescent="0.25">
      <c r="B120" s="61"/>
      <c r="C120" s="99" t="s">
        <v>71</v>
      </c>
      <c r="D120" s="19"/>
      <c r="E120" s="19"/>
      <c r="F120" s="23" t="s">
        <v>69</v>
      </c>
      <c r="G120" s="101">
        <v>36</v>
      </c>
      <c r="H120" s="60"/>
      <c r="I120" s="224">
        <f t="shared" si="0"/>
        <v>0</v>
      </c>
    </row>
    <row r="121" spans="2:9" s="165" customFormat="1" ht="24" customHeight="1" x14ac:dyDescent="0.25">
      <c r="B121" s="61"/>
      <c r="C121" s="99" t="s">
        <v>72</v>
      </c>
      <c r="D121" s="19"/>
      <c r="E121" s="19"/>
      <c r="F121" s="23" t="s">
        <v>69</v>
      </c>
      <c r="G121" s="101">
        <v>36</v>
      </c>
      <c r="H121" s="60"/>
      <c r="I121" s="224">
        <f t="shared" si="0"/>
        <v>0</v>
      </c>
    </row>
    <row r="122" spans="2:9" s="165" customFormat="1" ht="24" customHeight="1" x14ac:dyDescent="0.25">
      <c r="B122" s="61"/>
      <c r="C122" s="99" t="s">
        <v>76</v>
      </c>
      <c r="D122" s="19"/>
      <c r="E122" s="19"/>
      <c r="F122" s="23" t="s">
        <v>69</v>
      </c>
      <c r="G122" s="101">
        <v>36</v>
      </c>
      <c r="H122" s="60"/>
      <c r="I122" s="224">
        <f t="shared" si="0"/>
        <v>0</v>
      </c>
    </row>
    <row r="123" spans="2:9" s="165" customFormat="1" ht="24" customHeight="1" x14ac:dyDescent="0.25">
      <c r="B123" s="61"/>
      <c r="C123" s="99"/>
      <c r="D123" s="19"/>
      <c r="E123" s="19"/>
      <c r="F123" s="23"/>
      <c r="G123" s="101"/>
      <c r="H123" s="60"/>
      <c r="I123" s="224"/>
    </row>
    <row r="124" spans="2:9" s="165" customFormat="1" ht="24" customHeight="1" x14ac:dyDescent="0.25">
      <c r="B124" s="53" t="s">
        <v>77</v>
      </c>
      <c r="C124" s="109" t="s">
        <v>78</v>
      </c>
      <c r="D124" s="19"/>
      <c r="E124" s="19"/>
      <c r="F124" s="23"/>
      <c r="G124" s="101"/>
      <c r="H124" s="60"/>
      <c r="I124" s="224"/>
    </row>
    <row r="125" spans="2:9" s="165" customFormat="1" ht="24" customHeight="1" x14ac:dyDescent="0.25">
      <c r="B125" s="61"/>
      <c r="C125" s="99" t="s">
        <v>79</v>
      </c>
      <c r="D125" s="19"/>
      <c r="E125" s="19"/>
      <c r="F125" s="23" t="s">
        <v>69</v>
      </c>
      <c r="G125" s="101">
        <v>36</v>
      </c>
      <c r="H125" s="101"/>
      <c r="I125" s="224">
        <f t="shared" si="0"/>
        <v>0</v>
      </c>
    </row>
    <row r="126" spans="2:9" s="165" customFormat="1" ht="24" customHeight="1" x14ac:dyDescent="0.25">
      <c r="B126" s="61"/>
      <c r="C126" s="99" t="s">
        <v>80</v>
      </c>
      <c r="D126" s="19"/>
      <c r="E126" s="19"/>
      <c r="F126" s="23" t="s">
        <v>69</v>
      </c>
      <c r="G126" s="101">
        <v>36</v>
      </c>
      <c r="H126" s="101"/>
      <c r="I126" s="224">
        <f t="shared" si="0"/>
        <v>0</v>
      </c>
    </row>
    <row r="127" spans="2:9" s="165" customFormat="1" ht="24" customHeight="1" x14ac:dyDescent="0.25">
      <c r="B127" s="61"/>
      <c r="C127" s="99" t="s">
        <v>81</v>
      </c>
      <c r="D127" s="19"/>
      <c r="E127" s="19"/>
      <c r="F127" s="23" t="s">
        <v>69</v>
      </c>
      <c r="G127" s="101">
        <v>36</v>
      </c>
      <c r="H127" s="101"/>
      <c r="I127" s="224">
        <f t="shared" si="0"/>
        <v>0</v>
      </c>
    </row>
    <row r="128" spans="2:9" s="165" customFormat="1" ht="24" customHeight="1" x14ac:dyDescent="0.25">
      <c r="B128" s="61"/>
      <c r="C128" s="99" t="s">
        <v>82</v>
      </c>
      <c r="D128" s="19"/>
      <c r="E128" s="19"/>
      <c r="F128" s="23" t="s">
        <v>69</v>
      </c>
      <c r="G128" s="101">
        <v>36</v>
      </c>
      <c r="H128" s="101"/>
      <c r="I128" s="224">
        <f t="shared" si="0"/>
        <v>0</v>
      </c>
    </row>
    <row r="129" spans="2:9" s="165" customFormat="1" ht="24" customHeight="1" x14ac:dyDescent="0.25">
      <c r="B129" s="61"/>
      <c r="C129" s="99" t="s">
        <v>83</v>
      </c>
      <c r="D129" s="19"/>
      <c r="E129" s="19"/>
      <c r="F129" s="23" t="s">
        <v>69</v>
      </c>
      <c r="G129" s="101">
        <v>36</v>
      </c>
      <c r="H129" s="101"/>
      <c r="I129" s="224">
        <f t="shared" si="0"/>
        <v>0</v>
      </c>
    </row>
    <row r="130" spans="2:9" s="165" customFormat="1" ht="24" customHeight="1" x14ac:dyDescent="0.25">
      <c r="B130" s="61"/>
      <c r="C130" s="99" t="s">
        <v>84</v>
      </c>
      <c r="D130" s="19"/>
      <c r="E130" s="19"/>
      <c r="F130" s="23" t="s">
        <v>69</v>
      </c>
      <c r="G130" s="101">
        <v>36</v>
      </c>
      <c r="H130" s="101"/>
      <c r="I130" s="224">
        <f t="shared" si="0"/>
        <v>0</v>
      </c>
    </row>
    <row r="131" spans="2:9" s="165" customFormat="1" ht="24" customHeight="1" x14ac:dyDescent="0.25">
      <c r="B131" s="61"/>
      <c r="C131" s="99"/>
      <c r="D131" s="19"/>
      <c r="E131" s="19"/>
      <c r="F131" s="23"/>
      <c r="G131" s="101"/>
      <c r="H131" s="101"/>
      <c r="I131" s="224">
        <f t="shared" si="0"/>
        <v>0</v>
      </c>
    </row>
    <row r="132" spans="2:9" s="165" customFormat="1" ht="24" customHeight="1" x14ac:dyDescent="0.25">
      <c r="B132" s="651" t="s">
        <v>435</v>
      </c>
      <c r="C132" s="670" t="s">
        <v>436</v>
      </c>
      <c r="D132" s="671"/>
      <c r="E132" s="672"/>
      <c r="F132" s="23"/>
      <c r="G132" s="101"/>
      <c r="H132" s="101"/>
      <c r="I132" s="224">
        <f t="shared" si="0"/>
        <v>0</v>
      </c>
    </row>
    <row r="133" spans="2:9" s="165" customFormat="1" ht="24" customHeight="1" x14ac:dyDescent="0.35">
      <c r="B133" s="652" t="s">
        <v>437</v>
      </c>
      <c r="C133" s="713" t="s">
        <v>447</v>
      </c>
      <c r="D133" s="714"/>
      <c r="E133" s="715"/>
      <c r="F133" s="653"/>
      <c r="G133" s="101"/>
      <c r="H133" s="101"/>
      <c r="I133" s="224">
        <f t="shared" si="0"/>
        <v>0</v>
      </c>
    </row>
    <row r="134" spans="2:9" s="165" customFormat="1" ht="24" customHeight="1" x14ac:dyDescent="0.35">
      <c r="B134" s="652" t="s">
        <v>440</v>
      </c>
      <c r="C134" s="656" t="s">
        <v>444</v>
      </c>
      <c r="D134" s="657"/>
      <c r="E134" s="658"/>
      <c r="F134" s="653" t="s">
        <v>313</v>
      </c>
      <c r="G134" s="101"/>
      <c r="H134" s="101"/>
      <c r="I134" s="224">
        <f t="shared" si="0"/>
        <v>0</v>
      </c>
    </row>
    <row r="135" spans="2:9" s="165" customFormat="1" ht="24" customHeight="1" x14ac:dyDescent="0.35">
      <c r="B135" s="652" t="s">
        <v>441</v>
      </c>
      <c r="C135" s="656" t="s">
        <v>445</v>
      </c>
      <c r="D135" s="657"/>
      <c r="E135" s="658"/>
      <c r="F135" s="653" t="s">
        <v>313</v>
      </c>
      <c r="G135" s="101">
        <v>1</v>
      </c>
      <c r="H135" s="322">
        <v>346400890</v>
      </c>
      <c r="I135" s="224">
        <f t="shared" si="0"/>
        <v>346400890</v>
      </c>
    </row>
    <row r="136" spans="2:9" s="165" customFormat="1" ht="24" customHeight="1" x14ac:dyDescent="0.35">
      <c r="B136" s="652" t="s">
        <v>442</v>
      </c>
      <c r="C136" s="656" t="s">
        <v>446</v>
      </c>
      <c r="D136" s="657"/>
      <c r="E136" s="658"/>
      <c r="F136" s="653" t="s">
        <v>313</v>
      </c>
      <c r="G136" s="101">
        <v>1</v>
      </c>
      <c r="H136" s="322">
        <v>150000000</v>
      </c>
      <c r="I136" s="224">
        <f t="shared" si="0"/>
        <v>150000000</v>
      </c>
    </row>
    <row r="137" spans="2:9" s="165" customFormat="1" ht="24" customHeight="1" x14ac:dyDescent="0.35">
      <c r="B137" s="652" t="s">
        <v>443</v>
      </c>
      <c r="C137" s="713" t="s">
        <v>449</v>
      </c>
      <c r="D137" s="714"/>
      <c r="E137" s="715"/>
      <c r="F137" s="653" t="s">
        <v>313</v>
      </c>
      <c r="G137" s="101"/>
      <c r="H137" s="101"/>
      <c r="I137" s="224">
        <f t="shared" si="0"/>
        <v>0</v>
      </c>
    </row>
    <row r="138" spans="2:9" s="165" customFormat="1" ht="24" customHeight="1" x14ac:dyDescent="0.35">
      <c r="B138" s="652" t="s">
        <v>448</v>
      </c>
      <c r="C138" s="656" t="s">
        <v>450</v>
      </c>
      <c r="D138" s="657"/>
      <c r="E138" s="658"/>
      <c r="F138" s="653" t="s">
        <v>313</v>
      </c>
      <c r="G138" s="101">
        <v>1</v>
      </c>
      <c r="H138" s="322">
        <v>307161987</v>
      </c>
      <c r="I138" s="224">
        <f t="shared" si="0"/>
        <v>307161987</v>
      </c>
    </row>
    <row r="139" spans="2:9" s="165" customFormat="1" ht="24" customHeight="1" x14ac:dyDescent="0.25">
      <c r="B139" s="652"/>
      <c r="C139" s="656"/>
      <c r="D139" s="657"/>
      <c r="E139" s="658"/>
      <c r="F139" s="654"/>
      <c r="G139" s="101"/>
      <c r="H139" s="101"/>
      <c r="I139" s="224">
        <f t="shared" si="0"/>
        <v>0</v>
      </c>
    </row>
    <row r="140" spans="2:9" s="165" customFormat="1" ht="24" customHeight="1" x14ac:dyDescent="0.25">
      <c r="B140" s="652" t="s">
        <v>438</v>
      </c>
      <c r="C140" s="673" t="s">
        <v>439</v>
      </c>
      <c r="D140" s="674"/>
      <c r="E140" s="675"/>
      <c r="F140" s="659" t="s">
        <v>207</v>
      </c>
      <c r="G140" s="101"/>
      <c r="H140" s="101"/>
      <c r="I140" s="224"/>
    </row>
    <row r="141" spans="2:9" s="165" customFormat="1" ht="24" customHeight="1" x14ac:dyDescent="0.25">
      <c r="B141" s="61"/>
      <c r="C141" s="99"/>
      <c r="D141" s="19"/>
      <c r="E141" s="19"/>
      <c r="F141" s="23"/>
      <c r="G141" s="101"/>
      <c r="H141" s="101"/>
      <c r="I141" s="224"/>
    </row>
    <row r="142" spans="2:9" s="165" customFormat="1" ht="24" customHeight="1" x14ac:dyDescent="0.25">
      <c r="B142" s="53" t="s">
        <v>85</v>
      </c>
      <c r="C142" s="109" t="s">
        <v>86</v>
      </c>
      <c r="D142" s="19"/>
      <c r="E142" s="19"/>
      <c r="F142" s="23"/>
      <c r="G142" s="101"/>
      <c r="H142" s="60"/>
      <c r="I142" s="224"/>
    </row>
    <row r="143" spans="2:9" s="165" customFormat="1" ht="24" customHeight="1" x14ac:dyDescent="0.25">
      <c r="B143" s="53"/>
      <c r="C143" s="109"/>
      <c r="D143" s="19"/>
      <c r="E143" s="19"/>
      <c r="F143" s="23"/>
      <c r="G143" s="101"/>
      <c r="H143" s="60"/>
      <c r="I143" s="224"/>
    </row>
    <row r="144" spans="2:9" s="165" customFormat="1" ht="24" customHeight="1" x14ac:dyDescent="0.25">
      <c r="B144" s="61"/>
      <c r="C144" s="99" t="s">
        <v>87</v>
      </c>
      <c r="D144" s="19"/>
      <c r="E144" s="19"/>
      <c r="F144" s="23" t="s">
        <v>88</v>
      </c>
      <c r="G144" s="101">
        <v>300</v>
      </c>
      <c r="H144" s="60"/>
      <c r="I144" s="224">
        <f t="shared" si="0"/>
        <v>0</v>
      </c>
    </row>
    <row r="145" spans="2:9" s="165" customFormat="1" ht="24" customHeight="1" x14ac:dyDescent="0.25">
      <c r="B145" s="61"/>
      <c r="C145" s="99" t="s">
        <v>89</v>
      </c>
      <c r="D145" s="19"/>
      <c r="E145" s="19"/>
      <c r="F145" s="23" t="s">
        <v>88</v>
      </c>
      <c r="G145" s="101">
        <v>240</v>
      </c>
      <c r="H145" s="60"/>
      <c r="I145" s="224">
        <f t="shared" si="0"/>
        <v>0</v>
      </c>
    </row>
    <row r="146" spans="2:9" s="402" customFormat="1" ht="14.5" thickBot="1" x14ac:dyDescent="0.3">
      <c r="B146" s="508"/>
      <c r="C146" s="446"/>
      <c r="F146" s="444"/>
      <c r="G146" s="444"/>
      <c r="H146" s="45"/>
      <c r="I146" s="170"/>
    </row>
    <row r="147" spans="2:9" s="402" customFormat="1" ht="16" thickBot="1" x14ac:dyDescent="0.3">
      <c r="B147" s="479" t="s">
        <v>90</v>
      </c>
      <c r="C147" s="454"/>
      <c r="D147" s="480"/>
      <c r="E147" s="454"/>
      <c r="F147" s="481"/>
      <c r="G147" s="454"/>
      <c r="H147" s="482"/>
      <c r="I147" s="483">
        <f>SUM(I111:I146)</f>
        <v>803562877</v>
      </c>
    </row>
    <row r="148" spans="2:9" s="402" customFormat="1" ht="15.5" x14ac:dyDescent="0.25">
      <c r="B148" s="502"/>
      <c r="F148" s="488"/>
      <c r="H148" s="489"/>
      <c r="I148" s="503"/>
    </row>
    <row r="149" spans="2:9" s="402" customFormat="1" ht="18" x14ac:dyDescent="0.25">
      <c r="B149" s="412" t="s">
        <v>91</v>
      </c>
      <c r="F149" s="488"/>
      <c r="H149" s="509"/>
      <c r="I149" s="503"/>
    </row>
    <row r="150" spans="2:9" s="402" customFormat="1" ht="13.5" thickBot="1" x14ac:dyDescent="0.3">
      <c r="B150" s="462"/>
      <c r="C150" s="462"/>
      <c r="D150" s="462"/>
      <c r="E150" s="462"/>
      <c r="F150" s="464"/>
      <c r="G150" s="462"/>
      <c r="H150" s="510"/>
      <c r="I150" s="511" t="s">
        <v>92</v>
      </c>
    </row>
    <row r="151" spans="2:9" s="402" customFormat="1" ht="13" x14ac:dyDescent="0.25">
      <c r="B151" s="512" t="s">
        <v>2</v>
      </c>
      <c r="C151" s="513" t="s">
        <v>3</v>
      </c>
      <c r="D151" s="414"/>
      <c r="E151" s="414"/>
      <c r="F151" s="416" t="s">
        <v>4</v>
      </c>
      <c r="G151" s="415" t="s">
        <v>5</v>
      </c>
      <c r="H151" s="514" t="s">
        <v>6</v>
      </c>
      <c r="I151" s="515" t="s">
        <v>7</v>
      </c>
    </row>
    <row r="152" spans="2:9" s="402" customFormat="1" ht="13.5" thickBot="1" x14ac:dyDescent="0.3">
      <c r="B152" s="516"/>
      <c r="C152" s="517"/>
      <c r="D152" s="419"/>
      <c r="E152" s="419"/>
      <c r="F152" s="518"/>
      <c r="G152" s="420"/>
      <c r="H152" s="519" t="s">
        <v>8</v>
      </c>
      <c r="I152" s="520" t="s">
        <v>8</v>
      </c>
    </row>
    <row r="153" spans="2:9" s="402" customFormat="1" ht="5.4" customHeight="1" x14ac:dyDescent="0.25">
      <c r="B153" s="521"/>
      <c r="C153" s="513"/>
      <c r="D153" s="414"/>
      <c r="E153" s="414"/>
      <c r="F153" s="415"/>
      <c r="G153" s="522"/>
      <c r="H153" s="514"/>
      <c r="I153" s="417"/>
    </row>
    <row r="154" spans="2:9" s="402" customFormat="1" ht="13" x14ac:dyDescent="0.25">
      <c r="B154" s="430">
        <v>2100</v>
      </c>
      <c r="C154" s="431" t="s">
        <v>93</v>
      </c>
      <c r="F154" s="436"/>
      <c r="G154" s="497"/>
      <c r="H154" s="499"/>
      <c r="I154" s="501"/>
    </row>
    <row r="155" spans="2:9" s="402" customFormat="1" ht="13" x14ac:dyDescent="0.25">
      <c r="B155" s="430"/>
      <c r="C155" s="431"/>
      <c r="F155" s="436"/>
      <c r="G155" s="497"/>
      <c r="H155" s="499"/>
      <c r="I155" s="501"/>
    </row>
    <row r="156" spans="2:9" s="402" customFormat="1" ht="13" x14ac:dyDescent="0.25">
      <c r="B156" s="430">
        <v>21.01</v>
      </c>
      <c r="C156" s="492" t="s">
        <v>94</v>
      </c>
      <c r="D156" s="411"/>
      <c r="F156" s="436"/>
      <c r="G156" s="497"/>
      <c r="H156" s="499"/>
      <c r="I156" s="501"/>
    </row>
    <row r="157" spans="2:9" s="402" customFormat="1" ht="13" x14ac:dyDescent="0.25">
      <c r="B157" s="430"/>
      <c r="C157" s="492"/>
      <c r="D157" s="411"/>
      <c r="F157" s="436"/>
      <c r="G157" s="497"/>
      <c r="H157" s="499"/>
      <c r="I157" s="501"/>
    </row>
    <row r="158" spans="2:9" s="402" customFormat="1" ht="13" x14ac:dyDescent="0.25">
      <c r="B158" s="430"/>
      <c r="C158" s="497" t="s">
        <v>95</v>
      </c>
      <c r="D158" s="411"/>
      <c r="F158" s="436"/>
      <c r="G158" s="497"/>
      <c r="H158" s="499"/>
      <c r="I158" s="501"/>
    </row>
    <row r="159" spans="2:9" s="402" customFormat="1" ht="13" x14ac:dyDescent="0.25">
      <c r="B159" s="430"/>
      <c r="D159" s="411"/>
      <c r="F159" s="436"/>
      <c r="G159" s="497"/>
      <c r="H159" s="499"/>
      <c r="I159" s="501"/>
    </row>
    <row r="160" spans="2:9" s="402" customFormat="1" ht="14.5" x14ac:dyDescent="0.25">
      <c r="B160" s="430"/>
      <c r="C160" s="497" t="s">
        <v>96</v>
      </c>
      <c r="D160" s="411"/>
      <c r="F160" s="444" t="s">
        <v>314</v>
      </c>
      <c r="G160" s="523"/>
      <c r="H160" s="524"/>
      <c r="I160" s="501">
        <f>H160*G160</f>
        <v>0</v>
      </c>
    </row>
    <row r="161" spans="2:9" s="402" customFormat="1" ht="13" x14ac:dyDescent="0.25">
      <c r="B161" s="430"/>
      <c r="C161" s="497"/>
      <c r="D161" s="411"/>
      <c r="F161" s="444"/>
      <c r="G161" s="497"/>
      <c r="H161" s="499"/>
      <c r="I161" s="501"/>
    </row>
    <row r="162" spans="2:9" s="402" customFormat="1" ht="14.5" x14ac:dyDescent="0.25">
      <c r="B162" s="430"/>
      <c r="C162" s="497" t="s">
        <v>315</v>
      </c>
      <c r="D162" s="411"/>
      <c r="F162" s="444" t="s">
        <v>314</v>
      </c>
      <c r="G162" s="523"/>
      <c r="H162" s="437"/>
      <c r="I162" s="501">
        <f>H162*G162</f>
        <v>0</v>
      </c>
    </row>
    <row r="163" spans="2:9" s="402" customFormat="1" ht="13" x14ac:dyDescent="0.25">
      <c r="B163" s="430"/>
      <c r="C163" s="492"/>
      <c r="D163" s="411"/>
      <c r="F163" s="444"/>
      <c r="G163" s="497"/>
      <c r="H163" s="499"/>
      <c r="I163" s="501"/>
    </row>
    <row r="164" spans="2:9" s="402" customFormat="1" ht="14.5" x14ac:dyDescent="0.25">
      <c r="B164" s="430"/>
      <c r="C164" s="497" t="s">
        <v>316</v>
      </c>
      <c r="D164" s="411"/>
      <c r="F164" s="444" t="s">
        <v>314</v>
      </c>
      <c r="G164" s="497"/>
      <c r="H164" s="499"/>
      <c r="I164" s="501"/>
    </row>
    <row r="165" spans="2:9" s="402" customFormat="1" ht="13" x14ac:dyDescent="0.25">
      <c r="B165" s="430"/>
      <c r="C165" s="492"/>
      <c r="D165" s="411"/>
      <c r="F165" s="444"/>
      <c r="G165" s="497"/>
      <c r="H165" s="499"/>
      <c r="I165" s="501"/>
    </row>
    <row r="166" spans="2:9" s="402" customFormat="1" ht="14.5" x14ac:dyDescent="0.25">
      <c r="B166" s="430">
        <v>21.02</v>
      </c>
      <c r="C166" s="492" t="s">
        <v>317</v>
      </c>
      <c r="D166" s="411"/>
      <c r="F166" s="444" t="s">
        <v>314</v>
      </c>
      <c r="G166" s="523"/>
      <c r="H166" s="500"/>
      <c r="I166" s="501">
        <f>H166*G166</f>
        <v>0</v>
      </c>
    </row>
    <row r="167" spans="2:9" s="402" customFormat="1" ht="13" x14ac:dyDescent="0.25">
      <c r="B167" s="430"/>
      <c r="C167" s="492"/>
      <c r="D167" s="411"/>
      <c r="F167" s="444"/>
      <c r="G167" s="497"/>
      <c r="H167" s="499"/>
      <c r="I167" s="501"/>
    </row>
    <row r="168" spans="2:9" s="402" customFormat="1" ht="13" x14ac:dyDescent="0.25">
      <c r="B168" s="430">
        <v>21.03</v>
      </c>
      <c r="C168" s="492" t="s">
        <v>318</v>
      </c>
      <c r="D168" s="411"/>
      <c r="F168" s="444"/>
      <c r="G168" s="497"/>
      <c r="H168" s="499"/>
      <c r="I168" s="501"/>
    </row>
    <row r="169" spans="2:9" s="402" customFormat="1" ht="13" x14ac:dyDescent="0.25">
      <c r="B169" s="430"/>
      <c r="C169" s="492"/>
      <c r="D169" s="411"/>
      <c r="F169" s="444"/>
      <c r="G169" s="497"/>
      <c r="H169" s="499"/>
      <c r="I169" s="501"/>
    </row>
    <row r="170" spans="2:9" s="402" customFormat="1" ht="13" x14ac:dyDescent="0.25">
      <c r="B170" s="430"/>
      <c r="C170" s="497" t="s">
        <v>95</v>
      </c>
      <c r="D170" s="411"/>
      <c r="F170" s="444"/>
      <c r="G170" s="497"/>
      <c r="H170" s="499"/>
      <c r="I170" s="501"/>
    </row>
    <row r="171" spans="2:9" s="402" customFormat="1" ht="13" x14ac:dyDescent="0.25">
      <c r="B171" s="430"/>
      <c r="D171" s="411"/>
      <c r="F171" s="444"/>
      <c r="G171" s="497"/>
      <c r="H171" s="499"/>
      <c r="I171" s="501"/>
    </row>
    <row r="172" spans="2:9" s="402" customFormat="1" ht="14.5" x14ac:dyDescent="0.25">
      <c r="B172" s="430"/>
      <c r="C172" s="497" t="s">
        <v>96</v>
      </c>
      <c r="D172" s="411"/>
      <c r="F172" s="444" t="s">
        <v>314</v>
      </c>
      <c r="G172" s="497"/>
      <c r="H172" s="499"/>
      <c r="I172" s="501"/>
    </row>
    <row r="173" spans="2:9" s="402" customFormat="1" ht="13" x14ac:dyDescent="0.25">
      <c r="B173" s="430"/>
      <c r="C173" s="497"/>
      <c r="D173" s="411"/>
      <c r="F173" s="444"/>
      <c r="G173" s="497"/>
      <c r="H173" s="499"/>
      <c r="I173" s="501"/>
    </row>
    <row r="174" spans="2:9" s="402" customFormat="1" ht="14.5" x14ac:dyDescent="0.25">
      <c r="B174" s="430"/>
      <c r="C174" s="497" t="s">
        <v>315</v>
      </c>
      <c r="D174" s="411"/>
      <c r="F174" s="444" t="s">
        <v>314</v>
      </c>
      <c r="G174" s="497"/>
      <c r="H174" s="499"/>
      <c r="I174" s="501"/>
    </row>
    <row r="175" spans="2:9" s="402" customFormat="1" ht="13" x14ac:dyDescent="0.25">
      <c r="B175" s="430"/>
      <c r="C175" s="492"/>
      <c r="D175" s="411"/>
      <c r="F175" s="444"/>
      <c r="G175" s="497"/>
      <c r="H175" s="499"/>
      <c r="I175" s="501"/>
    </row>
    <row r="176" spans="2:9" s="402" customFormat="1" ht="14.5" x14ac:dyDescent="0.25">
      <c r="B176" s="430"/>
      <c r="C176" s="497" t="s">
        <v>319</v>
      </c>
      <c r="D176" s="411"/>
      <c r="F176" s="444" t="s">
        <v>314</v>
      </c>
      <c r="G176" s="497"/>
      <c r="H176" s="499"/>
      <c r="I176" s="501"/>
    </row>
    <row r="177" spans="2:9" s="402" customFormat="1" ht="13" x14ac:dyDescent="0.25">
      <c r="B177" s="430"/>
      <c r="C177" s="492"/>
      <c r="D177" s="411"/>
      <c r="F177" s="444"/>
      <c r="G177" s="497"/>
      <c r="H177" s="499"/>
      <c r="I177" s="501"/>
    </row>
    <row r="178" spans="2:9" s="402" customFormat="1" ht="13" x14ac:dyDescent="0.25">
      <c r="B178" s="430">
        <v>21.06</v>
      </c>
      <c r="C178" s="492" t="s">
        <v>320</v>
      </c>
      <c r="D178" s="411"/>
      <c r="F178" s="444"/>
      <c r="G178" s="497"/>
      <c r="H178" s="499"/>
      <c r="I178" s="501"/>
    </row>
    <row r="179" spans="2:9" s="402" customFormat="1" ht="13" x14ac:dyDescent="0.25">
      <c r="B179" s="430"/>
      <c r="C179" s="492"/>
      <c r="D179" s="411"/>
      <c r="F179" s="444"/>
      <c r="G179" s="497"/>
      <c r="H179" s="499"/>
      <c r="I179" s="501"/>
    </row>
    <row r="180" spans="2:9" s="402" customFormat="1" ht="14.5" x14ac:dyDescent="0.25">
      <c r="B180" s="430"/>
      <c r="C180" s="497" t="s">
        <v>321</v>
      </c>
      <c r="D180" s="411"/>
      <c r="F180" s="444" t="s">
        <v>314</v>
      </c>
      <c r="G180" s="497"/>
      <c r="H180" s="499"/>
      <c r="I180" s="501"/>
    </row>
    <row r="181" spans="2:9" s="402" customFormat="1" ht="13" x14ac:dyDescent="0.25">
      <c r="B181" s="430"/>
      <c r="C181" s="492"/>
      <c r="D181" s="411"/>
      <c r="F181" s="444"/>
      <c r="G181" s="497"/>
      <c r="H181" s="499"/>
      <c r="I181" s="501"/>
    </row>
    <row r="182" spans="2:9" s="402" customFormat="1" ht="13" x14ac:dyDescent="0.25">
      <c r="B182" s="430">
        <v>21.08</v>
      </c>
      <c r="C182" s="492" t="s">
        <v>322</v>
      </c>
      <c r="D182" s="411"/>
      <c r="F182" s="444" t="s">
        <v>38</v>
      </c>
      <c r="G182" s="497"/>
      <c r="H182" s="499"/>
      <c r="I182" s="501"/>
    </row>
    <row r="183" spans="2:9" s="402" customFormat="1" ht="13" x14ac:dyDescent="0.25">
      <c r="B183" s="430"/>
      <c r="C183" s="492"/>
      <c r="D183" s="411"/>
      <c r="F183" s="444"/>
      <c r="G183" s="497"/>
      <c r="H183" s="499"/>
      <c r="I183" s="501"/>
    </row>
    <row r="184" spans="2:9" s="402" customFormat="1" ht="13" x14ac:dyDescent="0.25">
      <c r="B184" s="430"/>
      <c r="C184" s="497" t="s">
        <v>323</v>
      </c>
      <c r="D184" s="411"/>
      <c r="F184" s="444" t="s">
        <v>106</v>
      </c>
      <c r="G184" s="497"/>
      <c r="H184" s="499"/>
      <c r="I184" s="501"/>
    </row>
    <row r="185" spans="2:9" s="402" customFormat="1" ht="13" x14ac:dyDescent="0.25">
      <c r="B185" s="430"/>
      <c r="C185" s="492"/>
      <c r="D185" s="411"/>
      <c r="F185" s="444"/>
      <c r="G185" s="497"/>
      <c r="H185" s="499"/>
      <c r="I185" s="501"/>
    </row>
    <row r="186" spans="2:9" s="402" customFormat="1" ht="14.5" x14ac:dyDescent="0.25">
      <c r="B186" s="525" t="s">
        <v>324</v>
      </c>
      <c r="C186" s="492" t="s">
        <v>325</v>
      </c>
      <c r="D186" s="411"/>
      <c r="F186" s="444" t="s">
        <v>308</v>
      </c>
      <c r="G186" s="497"/>
      <c r="H186" s="499"/>
      <c r="I186" s="501"/>
    </row>
    <row r="187" spans="2:9" s="402" customFormat="1" ht="13" x14ac:dyDescent="0.25">
      <c r="B187" s="430"/>
      <c r="C187" s="492"/>
      <c r="D187" s="411"/>
      <c r="F187" s="444"/>
      <c r="G187" s="497"/>
      <c r="H187" s="499"/>
      <c r="I187" s="501"/>
    </row>
    <row r="188" spans="2:9" s="402" customFormat="1" ht="13" x14ac:dyDescent="0.25">
      <c r="B188" s="430" t="s">
        <v>98</v>
      </c>
      <c r="C188" s="492" t="s">
        <v>99</v>
      </c>
      <c r="D188" s="411"/>
      <c r="F188" s="444"/>
      <c r="G188" s="497"/>
      <c r="H188" s="499"/>
      <c r="I188" s="501"/>
    </row>
    <row r="189" spans="2:9" s="402" customFormat="1" ht="13" x14ac:dyDescent="0.25">
      <c r="B189" s="430"/>
      <c r="C189" s="492"/>
      <c r="D189" s="411"/>
      <c r="F189" s="444"/>
      <c r="G189" s="497"/>
      <c r="H189" s="499"/>
      <c r="I189" s="501"/>
    </row>
    <row r="190" spans="2:9" s="402" customFormat="1" ht="12.5" x14ac:dyDescent="0.25">
      <c r="B190" s="435"/>
      <c r="C190" s="497" t="s">
        <v>100</v>
      </c>
      <c r="F190" s="444" t="s">
        <v>54</v>
      </c>
      <c r="G190" s="523"/>
      <c r="H190" s="524"/>
      <c r="I190" s="501">
        <f>H190*G190</f>
        <v>0</v>
      </c>
    </row>
    <row r="191" spans="2:9" s="402" customFormat="1" ht="12.5" x14ac:dyDescent="0.25">
      <c r="B191" s="435"/>
      <c r="C191" s="497" t="s">
        <v>101</v>
      </c>
      <c r="F191" s="444"/>
      <c r="G191" s="444"/>
      <c r="H191" s="499"/>
      <c r="I191" s="501"/>
    </row>
    <row r="192" spans="2:9" s="402" customFormat="1" ht="12.5" x14ac:dyDescent="0.25">
      <c r="B192" s="435"/>
      <c r="C192" s="497"/>
      <c r="F192" s="444"/>
      <c r="G192" s="444"/>
      <c r="H192" s="499"/>
      <c r="I192" s="501"/>
    </row>
    <row r="193" spans="2:9" s="402" customFormat="1" ht="12.5" x14ac:dyDescent="0.25">
      <c r="B193" s="435"/>
      <c r="C193" s="497" t="s">
        <v>326</v>
      </c>
      <c r="F193" s="444"/>
      <c r="G193" s="444"/>
      <c r="H193" s="499"/>
      <c r="I193" s="501"/>
    </row>
    <row r="194" spans="2:9" s="402" customFormat="1" ht="12.5" x14ac:dyDescent="0.25">
      <c r="B194" s="435"/>
      <c r="C194" s="497" t="s">
        <v>327</v>
      </c>
      <c r="F194" s="444"/>
      <c r="G194" s="444"/>
      <c r="H194" s="499"/>
      <c r="I194" s="501"/>
    </row>
    <row r="195" spans="2:9" s="402" customFormat="1" ht="12.5" x14ac:dyDescent="0.25">
      <c r="B195" s="435"/>
      <c r="C195" s="497" t="s">
        <v>328</v>
      </c>
      <c r="F195" s="444" t="s">
        <v>54</v>
      </c>
      <c r="G195" s="444"/>
      <c r="H195" s="499"/>
      <c r="I195" s="501"/>
    </row>
    <row r="196" spans="2:9" s="402" customFormat="1" ht="12.5" x14ac:dyDescent="0.25">
      <c r="B196" s="435"/>
      <c r="C196" s="497"/>
      <c r="F196" s="444"/>
      <c r="G196" s="444"/>
      <c r="H196" s="499"/>
      <c r="I196" s="501"/>
    </row>
    <row r="197" spans="2:9" s="402" customFormat="1" ht="13" x14ac:dyDescent="0.25">
      <c r="B197" s="430" t="s">
        <v>329</v>
      </c>
      <c r="C197" s="492" t="s">
        <v>330</v>
      </c>
      <c r="D197" s="411"/>
      <c r="F197" s="444" t="s">
        <v>54</v>
      </c>
      <c r="G197" s="493"/>
      <c r="H197" s="526"/>
      <c r="I197" s="501">
        <f>H197*G197</f>
        <v>0</v>
      </c>
    </row>
    <row r="198" spans="2:9" s="402" customFormat="1" ht="12.5" x14ac:dyDescent="0.25">
      <c r="B198" s="435"/>
      <c r="C198" s="497"/>
      <c r="F198" s="444"/>
      <c r="G198" s="444"/>
      <c r="H198" s="499"/>
      <c r="I198" s="501"/>
    </row>
    <row r="199" spans="2:9" s="402" customFormat="1" ht="13" x14ac:dyDescent="0.25">
      <c r="B199" s="430" t="s">
        <v>102</v>
      </c>
      <c r="C199" s="492" t="s">
        <v>103</v>
      </c>
      <c r="F199" s="444" t="s">
        <v>38</v>
      </c>
      <c r="G199" s="444"/>
      <c r="H199" s="499"/>
      <c r="I199" s="501"/>
    </row>
    <row r="200" spans="2:9" s="402" customFormat="1" ht="13" x14ac:dyDescent="0.25">
      <c r="B200" s="430"/>
      <c r="C200" s="492"/>
      <c r="F200" s="444"/>
      <c r="G200" s="444"/>
      <c r="H200" s="499"/>
      <c r="I200" s="501"/>
    </row>
    <row r="201" spans="2:9" s="402" customFormat="1" ht="13" x14ac:dyDescent="0.25">
      <c r="B201" s="430"/>
      <c r="C201" s="492" t="s">
        <v>104</v>
      </c>
      <c r="F201" s="444"/>
      <c r="G201" s="444"/>
      <c r="H201" s="499"/>
      <c r="I201" s="501"/>
    </row>
    <row r="202" spans="2:9" s="402" customFormat="1" ht="13" x14ac:dyDescent="0.25">
      <c r="B202" s="430"/>
      <c r="C202" s="492"/>
      <c r="F202" s="444"/>
      <c r="G202" s="444"/>
      <c r="H202" s="499"/>
      <c r="I202" s="501"/>
    </row>
    <row r="203" spans="2:9" s="402" customFormat="1" ht="13" x14ac:dyDescent="0.25">
      <c r="B203" s="430"/>
      <c r="C203" s="497" t="s">
        <v>331</v>
      </c>
      <c r="F203" s="444" t="s">
        <v>106</v>
      </c>
      <c r="G203" s="444"/>
      <c r="H203" s="499"/>
      <c r="I203" s="501"/>
    </row>
    <row r="204" spans="2:9" s="402" customFormat="1" ht="13" x14ac:dyDescent="0.25">
      <c r="B204" s="430"/>
      <c r="C204" s="492"/>
      <c r="F204" s="444"/>
      <c r="G204" s="444"/>
      <c r="H204" s="499"/>
      <c r="I204" s="501"/>
    </row>
    <row r="205" spans="2:9" s="402" customFormat="1" ht="13" x14ac:dyDescent="0.25">
      <c r="B205" s="430"/>
      <c r="C205" s="497" t="s">
        <v>332</v>
      </c>
      <c r="F205" s="444" t="s">
        <v>106</v>
      </c>
      <c r="G205" s="444"/>
      <c r="H205" s="499"/>
      <c r="I205" s="501"/>
    </row>
    <row r="206" spans="2:9" s="402" customFormat="1" ht="13" x14ac:dyDescent="0.25">
      <c r="B206" s="430"/>
      <c r="C206" s="492"/>
      <c r="F206" s="444"/>
      <c r="G206" s="444"/>
      <c r="H206" s="499"/>
      <c r="I206" s="501"/>
    </row>
    <row r="207" spans="2:9" s="402" customFormat="1" ht="13" x14ac:dyDescent="0.25">
      <c r="B207" s="430"/>
      <c r="C207" s="492" t="s">
        <v>108</v>
      </c>
      <c r="F207" s="444"/>
      <c r="G207" s="444"/>
      <c r="H207" s="499"/>
      <c r="I207" s="501"/>
    </row>
    <row r="208" spans="2:9" s="402" customFormat="1" ht="13" x14ac:dyDescent="0.25">
      <c r="B208" s="430"/>
      <c r="C208" s="492"/>
      <c r="F208" s="444"/>
      <c r="G208" s="444"/>
      <c r="H208" s="499"/>
      <c r="I208" s="501"/>
    </row>
    <row r="209" spans="2:9" s="402" customFormat="1" ht="13" x14ac:dyDescent="0.25">
      <c r="B209" s="430"/>
      <c r="C209" s="497" t="s">
        <v>333</v>
      </c>
      <c r="F209" s="444" t="s">
        <v>106</v>
      </c>
      <c r="G209" s="493">
        <f>340*50</f>
        <v>17000</v>
      </c>
      <c r="H209" s="526"/>
      <c r="I209" s="501">
        <f>H209*G209</f>
        <v>0</v>
      </c>
    </row>
    <row r="210" spans="2:9" s="402" customFormat="1" ht="13" x14ac:dyDescent="0.25">
      <c r="B210" s="430"/>
      <c r="C210" s="492"/>
      <c r="F210" s="444"/>
      <c r="G210" s="444"/>
      <c r="H210" s="499"/>
      <c r="I210" s="501"/>
    </row>
    <row r="211" spans="2:9" s="402" customFormat="1" ht="13" x14ac:dyDescent="0.25">
      <c r="B211" s="430"/>
      <c r="C211" s="497" t="s">
        <v>334</v>
      </c>
      <c r="F211" s="444" t="s">
        <v>106</v>
      </c>
      <c r="G211" s="444"/>
      <c r="H211" s="499"/>
      <c r="I211" s="501"/>
    </row>
    <row r="212" spans="2:9" s="402" customFormat="1" ht="12.5" x14ac:dyDescent="0.25">
      <c r="B212" s="435"/>
      <c r="C212" s="497"/>
      <c r="F212" s="444"/>
      <c r="G212" s="444"/>
      <c r="H212" s="499"/>
      <c r="I212" s="501"/>
    </row>
    <row r="213" spans="2:9" s="402" customFormat="1" ht="13" x14ac:dyDescent="0.25">
      <c r="B213" s="430" t="s">
        <v>111</v>
      </c>
      <c r="C213" s="492" t="s">
        <v>112</v>
      </c>
      <c r="F213" s="444" t="s">
        <v>38</v>
      </c>
      <c r="G213" s="444"/>
      <c r="H213" s="499"/>
      <c r="I213" s="501"/>
    </row>
    <row r="214" spans="2:9" s="402" customFormat="1" ht="12.5" x14ac:dyDescent="0.25">
      <c r="B214" s="435"/>
      <c r="C214" s="497"/>
      <c r="F214" s="444"/>
      <c r="G214" s="444"/>
      <c r="H214" s="499"/>
      <c r="I214" s="501"/>
    </row>
    <row r="215" spans="2:9" s="402" customFormat="1" ht="12.5" x14ac:dyDescent="0.25">
      <c r="B215" s="435"/>
      <c r="C215" s="497" t="s">
        <v>335</v>
      </c>
      <c r="F215" s="444" t="s">
        <v>106</v>
      </c>
      <c r="G215" s="444"/>
      <c r="H215" s="499"/>
      <c r="I215" s="501"/>
    </row>
    <row r="216" spans="2:9" s="402" customFormat="1" ht="13" x14ac:dyDescent="0.25">
      <c r="B216" s="435"/>
      <c r="C216" s="492"/>
      <c r="F216" s="444"/>
      <c r="G216" s="444"/>
      <c r="H216" s="499"/>
      <c r="I216" s="501"/>
    </row>
    <row r="217" spans="2:9" s="402" customFormat="1" ht="12.5" x14ac:dyDescent="0.25">
      <c r="B217" s="427"/>
      <c r="C217" s="497" t="s">
        <v>336</v>
      </c>
      <c r="F217" s="444" t="s">
        <v>106</v>
      </c>
      <c r="G217" s="444"/>
      <c r="H217" s="499"/>
      <c r="I217" s="501"/>
    </row>
    <row r="218" spans="2:9" s="402" customFormat="1" ht="12.5" x14ac:dyDescent="0.25">
      <c r="B218" s="427"/>
      <c r="C218" s="497"/>
      <c r="F218" s="444"/>
      <c r="G218" s="444"/>
      <c r="H218" s="499"/>
      <c r="I218" s="501"/>
    </row>
    <row r="219" spans="2:9" s="402" customFormat="1" ht="13" thickBot="1" x14ac:dyDescent="0.3">
      <c r="B219" s="427"/>
      <c r="C219" s="497"/>
      <c r="F219" s="444"/>
      <c r="G219" s="444"/>
      <c r="H219" s="527"/>
      <c r="I219" s="501"/>
    </row>
    <row r="220" spans="2:9" s="402" customFormat="1" ht="16" thickBot="1" x14ac:dyDescent="0.3">
      <c r="B220" s="479" t="s">
        <v>115</v>
      </c>
      <c r="C220" s="454"/>
      <c r="D220" s="454"/>
      <c r="E220" s="454"/>
      <c r="F220" s="454"/>
      <c r="G220" s="455"/>
      <c r="H220" s="454"/>
      <c r="I220" s="456">
        <f>SUM(I156:I219)</f>
        <v>0</v>
      </c>
    </row>
    <row r="221" spans="2:9" s="402" customFormat="1" ht="14.4" customHeight="1" thickBot="1" x14ac:dyDescent="0.3">
      <c r="B221" s="502"/>
      <c r="G221" s="460"/>
      <c r="I221" s="528"/>
    </row>
    <row r="222" spans="2:9" s="402" customFormat="1" ht="16" hidden="1" thickBot="1" x14ac:dyDescent="0.3">
      <c r="B222" s="502"/>
      <c r="G222" s="460"/>
      <c r="I222" s="528"/>
    </row>
    <row r="223" spans="2:9" s="402" customFormat="1" ht="13" x14ac:dyDescent="0.25">
      <c r="B223" s="512" t="s">
        <v>2</v>
      </c>
      <c r="C223" s="513" t="s">
        <v>3</v>
      </c>
      <c r="D223" s="414"/>
      <c r="E223" s="414"/>
      <c r="F223" s="416" t="s">
        <v>4</v>
      </c>
      <c r="G223" s="415" t="s">
        <v>5</v>
      </c>
      <c r="H223" s="514" t="s">
        <v>6</v>
      </c>
      <c r="I223" s="515" t="s">
        <v>7</v>
      </c>
    </row>
    <row r="224" spans="2:9" s="402" customFormat="1" ht="13.5" thickBot="1" x14ac:dyDescent="0.3">
      <c r="B224" s="516"/>
      <c r="C224" s="517"/>
      <c r="D224" s="419"/>
      <c r="E224" s="419"/>
      <c r="F224" s="518"/>
      <c r="G224" s="420"/>
      <c r="H224" s="519" t="s">
        <v>8</v>
      </c>
      <c r="I224" s="520" t="s">
        <v>8</v>
      </c>
    </row>
    <row r="225" spans="2:9" s="402" customFormat="1" ht="13" x14ac:dyDescent="0.25">
      <c r="B225" s="430">
        <v>2200</v>
      </c>
      <c r="C225" s="492" t="s">
        <v>116</v>
      </c>
      <c r="E225" s="498"/>
      <c r="F225" s="488"/>
      <c r="G225" s="444"/>
      <c r="H225" s="499"/>
      <c r="I225" s="501"/>
    </row>
    <row r="226" spans="2:9" s="402" customFormat="1" ht="12.5" x14ac:dyDescent="0.25">
      <c r="B226" s="435"/>
      <c r="C226" s="497"/>
      <c r="F226" s="444"/>
      <c r="G226" s="444"/>
      <c r="H226" s="499"/>
      <c r="I226" s="501"/>
    </row>
    <row r="227" spans="2:9" s="402" customFormat="1" ht="13" x14ac:dyDescent="0.25">
      <c r="B227" s="430">
        <v>22.01</v>
      </c>
      <c r="C227" s="492" t="s">
        <v>117</v>
      </c>
      <c r="F227" s="444"/>
      <c r="G227" s="444"/>
      <c r="H227" s="499"/>
      <c r="I227" s="501"/>
    </row>
    <row r="228" spans="2:9" s="402" customFormat="1" ht="12.5" x14ac:dyDescent="0.25">
      <c r="B228" s="435"/>
      <c r="C228" s="497"/>
      <c r="F228" s="444"/>
      <c r="G228" s="444"/>
      <c r="H228" s="499"/>
      <c r="I228" s="501"/>
    </row>
    <row r="229" spans="2:9" s="402" customFormat="1" ht="12.5" x14ac:dyDescent="0.25">
      <c r="B229" s="435"/>
      <c r="C229" s="497" t="s">
        <v>95</v>
      </c>
      <c r="F229" s="444"/>
      <c r="G229" s="444"/>
      <c r="H229" s="499"/>
      <c r="I229" s="501"/>
    </row>
    <row r="230" spans="2:9" s="402" customFormat="1" ht="12.5" x14ac:dyDescent="0.25">
      <c r="B230" s="435"/>
      <c r="C230" s="497"/>
      <c r="F230" s="444"/>
      <c r="G230" s="444"/>
      <c r="H230" s="499"/>
      <c r="I230" s="501"/>
    </row>
    <row r="231" spans="2:9" s="402" customFormat="1" ht="14.5" x14ac:dyDescent="0.25">
      <c r="B231" s="435"/>
      <c r="C231" s="497" t="s">
        <v>118</v>
      </c>
      <c r="F231" s="444" t="s">
        <v>314</v>
      </c>
      <c r="G231" s="444"/>
      <c r="H231" s="499"/>
      <c r="I231" s="501"/>
    </row>
    <row r="232" spans="2:9" s="402" customFormat="1" ht="12.5" x14ac:dyDescent="0.25">
      <c r="B232" s="427"/>
      <c r="C232" s="497"/>
      <c r="F232" s="444"/>
      <c r="G232" s="444"/>
      <c r="H232" s="499"/>
      <c r="I232" s="501"/>
    </row>
    <row r="233" spans="2:9" s="402" customFormat="1" ht="14.5" x14ac:dyDescent="0.25">
      <c r="B233" s="427"/>
      <c r="C233" s="497" t="s">
        <v>119</v>
      </c>
      <c r="F233" s="444" t="s">
        <v>314</v>
      </c>
      <c r="G233" s="444">
        <v>150</v>
      </c>
      <c r="H233" s="526"/>
      <c r="I233" s="501">
        <f>H233*G233</f>
        <v>0</v>
      </c>
    </row>
    <row r="234" spans="2:9" s="402" customFormat="1" ht="12.5" x14ac:dyDescent="0.25">
      <c r="B234" s="427"/>
      <c r="C234" s="497"/>
      <c r="F234" s="444"/>
      <c r="G234" s="444"/>
      <c r="H234" s="499"/>
      <c r="I234" s="501"/>
    </row>
    <row r="235" spans="2:9" s="402" customFormat="1" ht="14.5" x14ac:dyDescent="0.25">
      <c r="B235" s="427"/>
      <c r="C235" s="497" t="s">
        <v>337</v>
      </c>
      <c r="F235" s="444" t="s">
        <v>314</v>
      </c>
      <c r="G235" s="444"/>
      <c r="H235" s="499"/>
      <c r="I235" s="501"/>
    </row>
    <row r="236" spans="2:9" s="402" customFormat="1" ht="12.5" x14ac:dyDescent="0.25">
      <c r="B236" s="427"/>
      <c r="C236" s="497" t="s">
        <v>38</v>
      </c>
      <c r="F236" s="444"/>
      <c r="G236" s="444"/>
      <c r="H236" s="499"/>
      <c r="I236" s="501"/>
    </row>
    <row r="237" spans="2:9" s="402" customFormat="1" ht="13" x14ac:dyDescent="0.25">
      <c r="B237" s="430">
        <v>22.02</v>
      </c>
      <c r="C237" s="492" t="s">
        <v>120</v>
      </c>
      <c r="F237" s="444"/>
      <c r="G237" s="444"/>
      <c r="H237" s="499"/>
      <c r="I237" s="501"/>
    </row>
    <row r="238" spans="2:9" s="402" customFormat="1" ht="12.5" x14ac:dyDescent="0.25">
      <c r="B238" s="427"/>
      <c r="C238" s="497"/>
      <c r="F238" s="444"/>
      <c r="G238" s="444"/>
      <c r="H238" s="499"/>
      <c r="I238" s="501"/>
    </row>
    <row r="239" spans="2:9" s="402" customFormat="1" ht="14.5" x14ac:dyDescent="0.25">
      <c r="B239" s="427"/>
      <c r="C239" s="497" t="s">
        <v>121</v>
      </c>
      <c r="F239" s="444" t="s">
        <v>314</v>
      </c>
      <c r="G239" s="444">
        <v>100</v>
      </c>
      <c r="H239" s="526"/>
      <c r="I239" s="501">
        <f>H239*G239</f>
        <v>0</v>
      </c>
    </row>
    <row r="240" spans="2:9" s="402" customFormat="1" ht="12.5" x14ac:dyDescent="0.25">
      <c r="B240" s="427"/>
      <c r="C240" s="497"/>
      <c r="F240" s="444"/>
      <c r="G240" s="444"/>
      <c r="H240" s="499"/>
      <c r="I240" s="501"/>
    </row>
    <row r="241" spans="2:9" s="402" customFormat="1" ht="14.5" x14ac:dyDescent="0.25">
      <c r="B241" s="427"/>
      <c r="C241" s="529" t="s">
        <v>122</v>
      </c>
      <c r="D241" s="530"/>
      <c r="F241" s="444" t="s">
        <v>314</v>
      </c>
      <c r="G241" s="444"/>
      <c r="H241" s="499"/>
      <c r="I241" s="501"/>
    </row>
    <row r="242" spans="2:9" s="402" customFormat="1" ht="12.5" x14ac:dyDescent="0.25">
      <c r="B242" s="427"/>
      <c r="C242" s="497"/>
      <c r="F242" s="444"/>
      <c r="G242" s="444"/>
      <c r="H242" s="499"/>
      <c r="I242" s="501"/>
    </row>
    <row r="243" spans="2:9" s="402" customFormat="1" ht="13" x14ac:dyDescent="0.25">
      <c r="B243" s="430" t="s">
        <v>123</v>
      </c>
      <c r="C243" s="492" t="s">
        <v>124</v>
      </c>
      <c r="F243" s="444"/>
      <c r="G243" s="444"/>
      <c r="H243" s="499"/>
      <c r="I243" s="501"/>
    </row>
    <row r="244" spans="2:9" s="402" customFormat="1" ht="12.5" x14ac:dyDescent="0.25">
      <c r="B244" s="427"/>
      <c r="C244" s="497"/>
      <c r="F244" s="444"/>
      <c r="G244" s="444"/>
      <c r="H244" s="499"/>
      <c r="I244" s="501"/>
    </row>
    <row r="245" spans="2:9" s="402" customFormat="1" ht="12.5" x14ac:dyDescent="0.25">
      <c r="B245" s="427"/>
      <c r="C245" s="497" t="s">
        <v>338</v>
      </c>
      <c r="F245" s="444"/>
      <c r="G245" s="444"/>
      <c r="H245" s="499"/>
      <c r="I245" s="501"/>
    </row>
    <row r="246" spans="2:9" s="402" customFormat="1" ht="12.5" x14ac:dyDescent="0.25">
      <c r="B246" s="427"/>
      <c r="C246" s="497"/>
      <c r="F246" s="444"/>
      <c r="G246" s="444"/>
      <c r="H246" s="499"/>
      <c r="I246" s="501"/>
    </row>
    <row r="247" spans="2:9" s="402" customFormat="1" ht="12.5" x14ac:dyDescent="0.25">
      <c r="B247" s="427"/>
      <c r="C247" s="497" t="s">
        <v>126</v>
      </c>
      <c r="F247" s="444" t="s">
        <v>106</v>
      </c>
      <c r="G247" s="444"/>
      <c r="H247" s="526"/>
      <c r="I247" s="501">
        <f>H247*G247</f>
        <v>0</v>
      </c>
    </row>
    <row r="248" spans="2:9" s="402" customFormat="1" ht="12.5" x14ac:dyDescent="0.25">
      <c r="B248" s="427"/>
      <c r="C248" s="497" t="s">
        <v>127</v>
      </c>
      <c r="F248" s="444" t="s">
        <v>106</v>
      </c>
      <c r="G248" s="444">
        <v>50</v>
      </c>
      <c r="H248" s="526"/>
      <c r="I248" s="501">
        <f>H248*G248</f>
        <v>0</v>
      </c>
    </row>
    <row r="249" spans="2:9" s="402" customFormat="1" ht="12.5" x14ac:dyDescent="0.25">
      <c r="B249" s="427"/>
      <c r="C249" s="497"/>
      <c r="F249" s="444"/>
      <c r="G249" s="444"/>
      <c r="H249" s="499"/>
      <c r="I249" s="501"/>
    </row>
    <row r="250" spans="2:9" s="402" customFormat="1" ht="13" x14ac:dyDescent="0.25">
      <c r="B250" s="430" t="s">
        <v>128</v>
      </c>
      <c r="C250" s="492" t="s">
        <v>129</v>
      </c>
      <c r="F250" s="444"/>
      <c r="G250" s="531"/>
      <c r="H250" s="495"/>
      <c r="I250" s="501"/>
    </row>
    <row r="251" spans="2:9" s="402" customFormat="1" ht="12.5" x14ac:dyDescent="0.25">
      <c r="B251" s="435"/>
      <c r="C251" s="497"/>
      <c r="F251" s="444"/>
      <c r="G251" s="531"/>
      <c r="H251" s="495"/>
      <c r="I251" s="501"/>
    </row>
    <row r="252" spans="2:9" s="402" customFormat="1" ht="12.5" x14ac:dyDescent="0.25">
      <c r="B252" s="435"/>
      <c r="C252" s="497" t="s">
        <v>130</v>
      </c>
      <c r="F252" s="444" t="s">
        <v>54</v>
      </c>
      <c r="G252" s="531"/>
      <c r="H252" s="495"/>
      <c r="I252" s="501"/>
    </row>
    <row r="253" spans="2:9" s="402" customFormat="1" ht="12.5" x14ac:dyDescent="0.25">
      <c r="B253" s="435"/>
      <c r="C253" s="497" t="s">
        <v>131</v>
      </c>
      <c r="F253" s="444"/>
      <c r="G253" s="532"/>
      <c r="H253" s="495"/>
      <c r="I253" s="501"/>
    </row>
    <row r="254" spans="2:9" s="402" customFormat="1" ht="12.5" x14ac:dyDescent="0.25">
      <c r="B254" s="435"/>
      <c r="C254" s="497"/>
      <c r="F254" s="444"/>
      <c r="G254" s="532"/>
      <c r="H254" s="495"/>
      <c r="I254" s="501"/>
    </row>
    <row r="255" spans="2:9" s="402" customFormat="1" ht="12.5" x14ac:dyDescent="0.25">
      <c r="B255" s="435"/>
      <c r="C255" s="497" t="s">
        <v>353</v>
      </c>
      <c r="F255" s="444" t="s">
        <v>54</v>
      </c>
      <c r="G255" s="531"/>
      <c r="H255" s="495"/>
      <c r="I255" s="501"/>
    </row>
    <row r="256" spans="2:9" s="402" customFormat="1" ht="12.5" x14ac:dyDescent="0.25">
      <c r="B256" s="435"/>
      <c r="C256" s="497" t="s">
        <v>354</v>
      </c>
      <c r="F256" s="444"/>
      <c r="G256" s="532"/>
      <c r="H256" s="495"/>
      <c r="I256" s="501"/>
    </row>
    <row r="257" spans="2:9" s="402" customFormat="1" ht="12.5" x14ac:dyDescent="0.25">
      <c r="B257" s="435"/>
      <c r="C257" s="497"/>
      <c r="F257" s="444"/>
      <c r="G257" s="532"/>
      <c r="H257" s="495"/>
      <c r="I257" s="501"/>
    </row>
    <row r="258" spans="2:9" s="402" customFormat="1" ht="13" x14ac:dyDescent="0.25">
      <c r="B258" s="430" t="s">
        <v>132</v>
      </c>
      <c r="C258" s="492" t="s">
        <v>133</v>
      </c>
      <c r="F258" s="444"/>
      <c r="G258" s="532"/>
      <c r="H258" s="495"/>
      <c r="I258" s="501"/>
    </row>
    <row r="259" spans="2:9" s="402" customFormat="1" ht="12.5" x14ac:dyDescent="0.25">
      <c r="B259" s="435"/>
      <c r="C259" s="497"/>
      <c r="F259" s="444"/>
      <c r="G259" s="532"/>
      <c r="H259" s="495"/>
      <c r="I259" s="501"/>
    </row>
    <row r="260" spans="2:9" s="402" customFormat="1" ht="12.5" x14ac:dyDescent="0.25">
      <c r="B260" s="435"/>
      <c r="C260" s="497" t="s">
        <v>121</v>
      </c>
      <c r="F260" s="444" t="s">
        <v>54</v>
      </c>
      <c r="G260" s="531"/>
      <c r="H260" s="495"/>
      <c r="I260" s="501"/>
    </row>
    <row r="261" spans="2:9" s="402" customFormat="1" ht="12.5" x14ac:dyDescent="0.25">
      <c r="B261" s="435"/>
      <c r="C261" s="497"/>
      <c r="F261" s="444"/>
      <c r="G261" s="532"/>
      <c r="H261" s="495"/>
      <c r="I261" s="501"/>
    </row>
    <row r="262" spans="2:9" s="402" customFormat="1" ht="12.5" x14ac:dyDescent="0.25">
      <c r="B262" s="435"/>
      <c r="C262" s="497" t="s">
        <v>122</v>
      </c>
      <c r="F262" s="444" t="s">
        <v>54</v>
      </c>
      <c r="G262" s="531"/>
      <c r="H262" s="495"/>
      <c r="I262" s="501"/>
    </row>
    <row r="263" spans="2:9" s="402" customFormat="1" ht="12.5" x14ac:dyDescent="0.25">
      <c r="B263" s="435"/>
      <c r="C263" s="497"/>
      <c r="F263" s="444"/>
      <c r="G263" s="532"/>
      <c r="H263" s="495"/>
      <c r="I263" s="494"/>
    </row>
    <row r="264" spans="2:9" s="402" customFormat="1" ht="12.5" x14ac:dyDescent="0.25">
      <c r="B264" s="435"/>
      <c r="C264" s="497" t="s">
        <v>355</v>
      </c>
      <c r="F264" s="444" t="s">
        <v>54</v>
      </c>
      <c r="G264" s="532"/>
      <c r="H264" s="495"/>
      <c r="I264" s="494"/>
    </row>
    <row r="265" spans="2:9" s="402" customFormat="1" ht="12.5" x14ac:dyDescent="0.25">
      <c r="B265" s="435"/>
      <c r="C265" s="497" t="s">
        <v>356</v>
      </c>
      <c r="F265" s="444"/>
      <c r="G265" s="531"/>
      <c r="H265" s="495"/>
      <c r="I265" s="494"/>
    </row>
    <row r="266" spans="2:9" s="402" customFormat="1" ht="12.5" x14ac:dyDescent="0.25">
      <c r="B266" s="435"/>
      <c r="C266" s="497"/>
      <c r="F266" s="444"/>
      <c r="G266" s="531"/>
      <c r="H266" s="495"/>
      <c r="I266" s="494"/>
    </row>
    <row r="267" spans="2:9" s="402" customFormat="1" ht="12.5" x14ac:dyDescent="0.25">
      <c r="B267" s="435"/>
      <c r="C267" s="497" t="s">
        <v>357</v>
      </c>
      <c r="F267" s="444" t="s">
        <v>54</v>
      </c>
      <c r="G267" s="531"/>
      <c r="H267" s="495"/>
      <c r="I267" s="494"/>
    </row>
    <row r="268" spans="2:9" s="402" customFormat="1" ht="12.5" x14ac:dyDescent="0.25">
      <c r="B268" s="435"/>
      <c r="C268" s="497"/>
      <c r="F268" s="444"/>
      <c r="G268" s="531"/>
      <c r="H268" s="495"/>
      <c r="I268" s="494"/>
    </row>
    <row r="269" spans="2:9" s="402" customFormat="1" ht="13" x14ac:dyDescent="0.25">
      <c r="B269" s="430" t="s">
        <v>134</v>
      </c>
      <c r="C269" s="492" t="s">
        <v>135</v>
      </c>
      <c r="D269" s="411"/>
      <c r="F269" s="444"/>
      <c r="G269" s="531"/>
      <c r="H269" s="495"/>
      <c r="I269" s="501"/>
    </row>
    <row r="270" spans="2:9" s="402" customFormat="1" ht="12.5" x14ac:dyDescent="0.25">
      <c r="B270" s="427"/>
      <c r="C270" s="497"/>
      <c r="F270" s="444"/>
      <c r="G270" s="531"/>
      <c r="H270" s="495"/>
      <c r="I270" s="501"/>
    </row>
    <row r="271" spans="2:9" s="402" customFormat="1" ht="12.5" x14ac:dyDescent="0.25">
      <c r="B271" s="427"/>
      <c r="C271" s="497" t="s">
        <v>136</v>
      </c>
      <c r="F271" s="444" t="s">
        <v>38</v>
      </c>
      <c r="G271" s="531"/>
      <c r="H271" s="495"/>
      <c r="I271" s="501"/>
    </row>
    <row r="272" spans="2:9" s="402" customFormat="1" ht="12.5" x14ac:dyDescent="0.25">
      <c r="B272" s="427"/>
      <c r="C272" s="497"/>
      <c r="F272" s="444"/>
      <c r="G272" s="531"/>
      <c r="H272" s="495"/>
      <c r="I272" s="501"/>
    </row>
    <row r="273" spans="2:9" s="402" customFormat="1" ht="12.5" x14ac:dyDescent="0.25">
      <c r="B273" s="427"/>
      <c r="C273" s="497" t="s">
        <v>358</v>
      </c>
      <c r="F273" s="444" t="s">
        <v>106</v>
      </c>
      <c r="G273" s="531">
        <f>50*2</f>
        <v>100</v>
      </c>
      <c r="H273" s="495"/>
      <c r="I273" s="501">
        <f>H273*G273</f>
        <v>0</v>
      </c>
    </row>
    <row r="274" spans="2:9" s="402" customFormat="1" ht="12.5" x14ac:dyDescent="0.25">
      <c r="B274" s="427"/>
      <c r="C274" s="497"/>
      <c r="F274" s="444"/>
      <c r="G274" s="531"/>
      <c r="H274" s="495"/>
      <c r="I274" s="501"/>
    </row>
    <row r="275" spans="2:9" s="402" customFormat="1" ht="12.5" x14ac:dyDescent="0.25">
      <c r="B275" s="427"/>
      <c r="C275" s="497" t="s">
        <v>138</v>
      </c>
      <c r="F275" s="444" t="s">
        <v>106</v>
      </c>
      <c r="G275" s="531">
        <v>150</v>
      </c>
      <c r="H275" s="495"/>
      <c r="I275" s="501">
        <f>H275*G275</f>
        <v>0</v>
      </c>
    </row>
    <row r="276" spans="2:9" s="402" customFormat="1" ht="12.5" x14ac:dyDescent="0.25">
      <c r="B276" s="427"/>
      <c r="C276" s="497"/>
      <c r="F276" s="444"/>
      <c r="G276" s="531"/>
      <c r="H276" s="495"/>
      <c r="I276" s="501"/>
    </row>
    <row r="277" spans="2:9" s="402" customFormat="1" ht="12.5" x14ac:dyDescent="0.25">
      <c r="B277" s="427"/>
      <c r="C277" s="497" t="s">
        <v>139</v>
      </c>
      <c r="F277" s="444" t="s">
        <v>38</v>
      </c>
      <c r="G277" s="531"/>
      <c r="H277" s="495"/>
      <c r="I277" s="501"/>
    </row>
    <row r="278" spans="2:9" s="402" customFormat="1" ht="12.5" x14ac:dyDescent="0.25">
      <c r="B278" s="427"/>
      <c r="C278" s="497"/>
      <c r="F278" s="444"/>
      <c r="G278" s="531"/>
      <c r="H278" s="495"/>
      <c r="I278" s="501"/>
    </row>
    <row r="279" spans="2:9" s="402" customFormat="1" ht="12.5" x14ac:dyDescent="0.25">
      <c r="B279" s="427"/>
      <c r="C279" s="497" t="s">
        <v>359</v>
      </c>
      <c r="F279" s="444" t="s">
        <v>106</v>
      </c>
      <c r="G279" s="531"/>
      <c r="H279" s="495"/>
      <c r="I279" s="501"/>
    </row>
    <row r="280" spans="2:9" s="402" customFormat="1" ht="12.5" x14ac:dyDescent="0.25">
      <c r="B280" s="427"/>
      <c r="C280" s="497"/>
      <c r="F280" s="444"/>
      <c r="G280" s="531"/>
      <c r="H280" s="495"/>
      <c r="I280" s="501"/>
    </row>
    <row r="281" spans="2:9" s="402" customFormat="1" ht="12.5" x14ac:dyDescent="0.25">
      <c r="B281" s="427"/>
      <c r="C281" s="497" t="s">
        <v>141</v>
      </c>
      <c r="F281" s="444" t="s">
        <v>106</v>
      </c>
      <c r="G281" s="531"/>
      <c r="H281" s="495"/>
      <c r="I281" s="501"/>
    </row>
    <row r="282" spans="2:9" s="402" customFormat="1" ht="12.5" x14ac:dyDescent="0.25">
      <c r="B282" s="427"/>
      <c r="C282" s="497"/>
      <c r="F282" s="444"/>
      <c r="G282" s="531"/>
      <c r="H282" s="495"/>
      <c r="I282" s="501"/>
    </row>
    <row r="283" spans="2:9" s="402" customFormat="1" ht="12.5" x14ac:dyDescent="0.25">
      <c r="B283" s="427"/>
      <c r="C283" s="497" t="s">
        <v>360</v>
      </c>
      <c r="F283" s="444"/>
      <c r="G283" s="531"/>
      <c r="H283" s="495"/>
      <c r="I283" s="501"/>
    </row>
    <row r="284" spans="2:9" s="402" customFormat="1" ht="12.5" x14ac:dyDescent="0.25">
      <c r="B284" s="427"/>
      <c r="C284" s="497"/>
      <c r="F284" s="444"/>
      <c r="G284" s="531"/>
      <c r="H284" s="495"/>
      <c r="I284" s="501"/>
    </row>
    <row r="285" spans="2:9" s="402" customFormat="1" ht="12.5" x14ac:dyDescent="0.25">
      <c r="B285" s="427"/>
      <c r="C285" s="497" t="s">
        <v>358</v>
      </c>
      <c r="F285" s="444" t="s">
        <v>361</v>
      </c>
      <c r="G285" s="531"/>
      <c r="H285" s="495"/>
      <c r="I285" s="501"/>
    </row>
    <row r="286" spans="2:9" s="402" customFormat="1" ht="12.5" x14ac:dyDescent="0.25">
      <c r="B286" s="427"/>
      <c r="C286" s="497"/>
      <c r="F286" s="444"/>
      <c r="G286" s="531"/>
      <c r="H286" s="495"/>
      <c r="I286" s="501"/>
    </row>
    <row r="287" spans="2:9" s="402" customFormat="1" ht="12.5" x14ac:dyDescent="0.25">
      <c r="B287" s="427"/>
      <c r="C287" s="497" t="s">
        <v>138</v>
      </c>
      <c r="F287" s="444" t="s">
        <v>106</v>
      </c>
      <c r="G287" s="531"/>
      <c r="H287" s="495"/>
      <c r="I287" s="501"/>
    </row>
    <row r="288" spans="2:9" s="402" customFormat="1" ht="12.5" x14ac:dyDescent="0.25">
      <c r="B288" s="427"/>
      <c r="F288" s="444"/>
      <c r="G288" s="531"/>
      <c r="H288" s="495"/>
      <c r="I288" s="501"/>
    </row>
    <row r="289" spans="2:9" s="402" customFormat="1" ht="13" x14ac:dyDescent="0.25">
      <c r="B289" s="430" t="s">
        <v>362</v>
      </c>
      <c r="C289" s="492" t="s">
        <v>363</v>
      </c>
      <c r="F289" s="444" t="s">
        <v>146</v>
      </c>
      <c r="G289" s="531"/>
      <c r="H289" s="495"/>
      <c r="I289" s="501"/>
    </row>
    <row r="290" spans="2:9" s="402" customFormat="1" ht="13" thickBot="1" x14ac:dyDescent="0.3">
      <c r="B290" s="533"/>
      <c r="C290" s="497"/>
      <c r="F290" s="444"/>
      <c r="G290" s="534"/>
      <c r="H290" s="495"/>
      <c r="I290" s="429"/>
    </row>
    <row r="291" spans="2:9" s="402" customFormat="1" ht="16" thickBot="1" x14ac:dyDescent="0.3">
      <c r="B291" s="535" t="s">
        <v>142</v>
      </c>
      <c r="C291" s="536"/>
      <c r="D291" s="536"/>
      <c r="E291" s="536"/>
      <c r="F291" s="536"/>
      <c r="G291" s="537"/>
      <c r="H291" s="536"/>
      <c r="I291" s="538">
        <f>SUM(I227:I290)</f>
        <v>0</v>
      </c>
    </row>
    <row r="292" spans="2:9" s="402" customFormat="1" ht="15.5" x14ac:dyDescent="0.25">
      <c r="B292" s="484"/>
      <c r="C292" s="424"/>
      <c r="D292" s="424"/>
      <c r="E292" s="424"/>
      <c r="F292" s="424"/>
      <c r="G292" s="457"/>
      <c r="H292" s="424"/>
      <c r="I292" s="461"/>
    </row>
    <row r="293" spans="2:9" s="402" customFormat="1" ht="13.5" thickBot="1" x14ac:dyDescent="0.3">
      <c r="B293" s="419"/>
      <c r="C293" s="462"/>
      <c r="D293" s="462"/>
      <c r="E293" s="462"/>
      <c r="F293" s="464"/>
      <c r="G293" s="462"/>
      <c r="H293" s="462"/>
      <c r="I293" s="511"/>
    </row>
    <row r="294" spans="2:9" s="402" customFormat="1" ht="13" x14ac:dyDescent="0.25">
      <c r="B294" s="413" t="s">
        <v>2</v>
      </c>
      <c r="C294" s="414" t="s">
        <v>3</v>
      </c>
      <c r="D294" s="414"/>
      <c r="E294" s="414"/>
      <c r="F294" s="415" t="s">
        <v>4</v>
      </c>
      <c r="G294" s="415" t="s">
        <v>5</v>
      </c>
      <c r="H294" s="416" t="s">
        <v>6</v>
      </c>
      <c r="I294" s="417" t="s">
        <v>7</v>
      </c>
    </row>
    <row r="295" spans="2:9" s="402" customFormat="1" ht="13.5" thickBot="1" x14ac:dyDescent="0.3">
      <c r="B295" s="418"/>
      <c r="C295" s="419"/>
      <c r="D295" s="419"/>
      <c r="E295" s="419"/>
      <c r="F295" s="420"/>
      <c r="G295" s="420"/>
      <c r="H295" s="421" t="s">
        <v>8</v>
      </c>
      <c r="I295" s="422" t="s">
        <v>8</v>
      </c>
    </row>
    <row r="296" spans="2:9" s="402" customFormat="1" ht="13" x14ac:dyDescent="0.25">
      <c r="B296" s="541"/>
      <c r="C296" s="542"/>
      <c r="D296" s="542"/>
      <c r="E296" s="542"/>
      <c r="F296" s="542"/>
      <c r="G296" s="542"/>
      <c r="H296" s="543"/>
      <c r="I296" s="544"/>
    </row>
    <row r="297" spans="2:9" s="402" customFormat="1" ht="12.5" x14ac:dyDescent="0.25">
      <c r="B297" s="508"/>
      <c r="C297" s="497"/>
      <c r="F297" s="444"/>
      <c r="G297" s="534"/>
      <c r="H297" s="495"/>
      <c r="I297" s="501"/>
    </row>
    <row r="298" spans="2:9" s="402" customFormat="1" ht="13" x14ac:dyDescent="0.25">
      <c r="B298" s="490">
        <v>2500</v>
      </c>
      <c r="C298" s="492" t="s">
        <v>152</v>
      </c>
      <c r="F298" s="444"/>
      <c r="G298" s="534"/>
      <c r="H298" s="495"/>
      <c r="I298" s="501"/>
    </row>
    <row r="299" spans="2:9" s="402" customFormat="1" ht="12.5" x14ac:dyDescent="0.25">
      <c r="B299" s="508"/>
      <c r="C299" s="497"/>
      <c r="F299" s="444"/>
      <c r="G299" s="534"/>
      <c r="H299" s="495"/>
      <c r="I299" s="501"/>
    </row>
    <row r="300" spans="2:9" s="402" customFormat="1" ht="12.5" x14ac:dyDescent="0.25">
      <c r="B300" s="533">
        <v>25.01</v>
      </c>
      <c r="C300" s="497" t="s">
        <v>364</v>
      </c>
      <c r="F300" s="444"/>
      <c r="G300" s="534"/>
      <c r="H300" s="495"/>
      <c r="I300" s="501"/>
    </row>
    <row r="301" spans="2:9" s="402" customFormat="1" ht="12.5" x14ac:dyDescent="0.25">
      <c r="B301" s="508"/>
      <c r="C301" s="497"/>
      <c r="F301" s="444"/>
      <c r="G301" s="534"/>
      <c r="H301" s="495"/>
      <c r="I301" s="501"/>
    </row>
    <row r="302" spans="2:9" s="402" customFormat="1" ht="12.5" x14ac:dyDescent="0.25">
      <c r="B302" s="508"/>
      <c r="C302" s="497" t="s">
        <v>365</v>
      </c>
      <c r="F302" s="444"/>
      <c r="G302" s="534"/>
      <c r="H302" s="495"/>
      <c r="I302" s="501"/>
    </row>
    <row r="303" spans="2:9" s="402" customFormat="1" ht="12.5" x14ac:dyDescent="0.25">
      <c r="B303" s="508"/>
      <c r="C303" s="497"/>
      <c r="F303" s="444"/>
      <c r="G303" s="534"/>
      <c r="H303" s="495"/>
      <c r="I303" s="501"/>
    </row>
    <row r="304" spans="2:9" s="402" customFormat="1" ht="12.5" x14ac:dyDescent="0.25">
      <c r="B304" s="508"/>
      <c r="C304" s="497" t="s">
        <v>366</v>
      </c>
      <c r="F304" s="444" t="s">
        <v>146</v>
      </c>
      <c r="G304" s="534"/>
      <c r="H304" s="495"/>
      <c r="I304" s="501"/>
    </row>
    <row r="305" spans="2:9" s="402" customFormat="1" ht="12.5" x14ac:dyDescent="0.25">
      <c r="B305" s="508"/>
      <c r="C305" s="497"/>
      <c r="F305" s="444"/>
      <c r="G305" s="534"/>
      <c r="H305" s="495"/>
      <c r="I305" s="501"/>
    </row>
    <row r="306" spans="2:9" s="402" customFormat="1" ht="12.5" x14ac:dyDescent="0.25">
      <c r="B306" s="508"/>
      <c r="C306" s="497" t="s">
        <v>367</v>
      </c>
      <c r="F306" s="444" t="s">
        <v>146</v>
      </c>
      <c r="G306" s="534"/>
      <c r="H306" s="495"/>
      <c r="I306" s="501"/>
    </row>
    <row r="307" spans="2:9" s="402" customFormat="1" ht="12.5" x14ac:dyDescent="0.25">
      <c r="B307" s="533"/>
      <c r="C307" s="497"/>
      <c r="F307" s="444"/>
      <c r="G307" s="534"/>
      <c r="H307" s="495"/>
      <c r="I307" s="501"/>
    </row>
    <row r="308" spans="2:9" s="402" customFormat="1" ht="12.5" x14ac:dyDescent="0.25">
      <c r="B308" s="508"/>
      <c r="C308" s="497" t="s">
        <v>368</v>
      </c>
      <c r="F308" s="444" t="s">
        <v>146</v>
      </c>
      <c r="G308" s="444"/>
      <c r="H308" s="495"/>
      <c r="I308" s="501"/>
    </row>
    <row r="309" spans="2:9" s="402" customFormat="1" ht="12.5" x14ac:dyDescent="0.25">
      <c r="B309" s="508"/>
      <c r="C309" s="506"/>
      <c r="F309" s="428"/>
      <c r="G309" s="444"/>
      <c r="H309" s="495"/>
      <c r="I309" s="501"/>
    </row>
    <row r="310" spans="2:9" s="402" customFormat="1" ht="12.5" x14ac:dyDescent="0.25">
      <c r="B310" s="533" t="s">
        <v>153</v>
      </c>
      <c r="C310" s="497" t="s">
        <v>154</v>
      </c>
      <c r="F310" s="444" t="s">
        <v>146</v>
      </c>
      <c r="G310" s="444"/>
      <c r="H310" s="495"/>
      <c r="I310" s="501">
        <f>G310*H310</f>
        <v>0</v>
      </c>
    </row>
    <row r="311" spans="2:9" s="402" customFormat="1" ht="12.5" x14ac:dyDescent="0.25">
      <c r="B311" s="508"/>
      <c r="C311" s="497"/>
      <c r="F311" s="444"/>
      <c r="G311" s="444"/>
      <c r="H311" s="495"/>
      <c r="I311" s="501"/>
    </row>
    <row r="312" spans="2:9" s="402" customFormat="1" ht="12.5" x14ac:dyDescent="0.25">
      <c r="B312" s="533">
        <v>25.02</v>
      </c>
      <c r="C312" s="497" t="s">
        <v>155</v>
      </c>
      <c r="F312" s="444"/>
      <c r="G312" s="444"/>
      <c r="H312" s="495"/>
      <c r="I312" s="501"/>
    </row>
    <row r="313" spans="2:9" s="402" customFormat="1" ht="12.5" x14ac:dyDescent="0.25">
      <c r="B313" s="508"/>
      <c r="C313" s="497"/>
      <c r="F313" s="444"/>
      <c r="G313" s="444"/>
      <c r="H313" s="495"/>
      <c r="I313" s="501"/>
    </row>
    <row r="314" spans="2:9" s="402" customFormat="1" ht="14.5" x14ac:dyDescent="0.25">
      <c r="B314" s="508"/>
      <c r="C314" s="497" t="s">
        <v>156</v>
      </c>
      <c r="F314" s="444" t="s">
        <v>314</v>
      </c>
      <c r="G314" s="444"/>
      <c r="H314" s="495"/>
      <c r="I314" s="501">
        <f>G314*H314</f>
        <v>0</v>
      </c>
    </row>
    <row r="315" spans="2:9" s="402" customFormat="1" ht="12.5" x14ac:dyDescent="0.25">
      <c r="B315" s="508"/>
      <c r="C315" s="497"/>
      <c r="F315" s="444"/>
      <c r="G315" s="444"/>
      <c r="H315" s="495"/>
      <c r="I315" s="501"/>
    </row>
    <row r="316" spans="2:9" s="402" customFormat="1" ht="14.5" x14ac:dyDescent="0.25">
      <c r="B316" s="508"/>
      <c r="C316" s="497" t="s">
        <v>157</v>
      </c>
      <c r="F316" s="444" t="s">
        <v>314</v>
      </c>
      <c r="G316" s="444"/>
      <c r="H316" s="495"/>
      <c r="I316" s="501">
        <f>G316*H316</f>
        <v>0</v>
      </c>
    </row>
    <row r="317" spans="2:9" s="402" customFormat="1" ht="12.5" x14ac:dyDescent="0.25">
      <c r="B317" s="508"/>
      <c r="C317" s="497"/>
      <c r="F317" s="444"/>
      <c r="G317" s="444"/>
      <c r="H317" s="495"/>
      <c r="I317" s="501"/>
    </row>
    <row r="318" spans="2:9" s="402" customFormat="1" ht="12.5" x14ac:dyDescent="0.25">
      <c r="B318" s="508"/>
      <c r="C318" s="497" t="s">
        <v>235</v>
      </c>
      <c r="F318" s="444"/>
      <c r="G318" s="444"/>
      <c r="H318" s="495"/>
      <c r="I318" s="501"/>
    </row>
    <row r="319" spans="2:9" s="402" customFormat="1" ht="12.5" x14ac:dyDescent="0.25">
      <c r="B319" s="508"/>
      <c r="C319" s="497"/>
      <c r="F319" s="444"/>
      <c r="G319" s="444"/>
      <c r="H319" s="495"/>
      <c r="I319" s="501"/>
    </row>
    <row r="320" spans="2:9" s="402" customFormat="1" ht="14.5" x14ac:dyDescent="0.25">
      <c r="B320" s="508"/>
      <c r="C320" s="497" t="s">
        <v>236</v>
      </c>
      <c r="F320" s="444" t="s">
        <v>314</v>
      </c>
      <c r="G320" s="444"/>
      <c r="H320" s="495"/>
      <c r="I320" s="501"/>
    </row>
    <row r="321" spans="2:9" s="402" customFormat="1" ht="12.5" x14ac:dyDescent="0.25">
      <c r="B321" s="508"/>
      <c r="C321" s="497"/>
      <c r="F321" s="444"/>
      <c r="G321" s="444"/>
      <c r="H321" s="495"/>
      <c r="I321" s="501"/>
    </row>
    <row r="322" spans="2:9" s="402" customFormat="1" ht="14.5" x14ac:dyDescent="0.25">
      <c r="B322" s="508"/>
      <c r="C322" s="497" t="s">
        <v>237</v>
      </c>
      <c r="F322" s="444" t="s">
        <v>314</v>
      </c>
      <c r="G322" s="444"/>
      <c r="H322" s="495"/>
      <c r="I322" s="501"/>
    </row>
    <row r="323" spans="2:9" s="402" customFormat="1" ht="12.5" x14ac:dyDescent="0.25">
      <c r="B323" s="508"/>
      <c r="C323" s="497"/>
      <c r="F323" s="444"/>
      <c r="G323" s="444"/>
      <c r="H323" s="495"/>
      <c r="I323" s="501"/>
    </row>
    <row r="324" spans="2:9" s="402" customFormat="1" ht="12.5" x14ac:dyDescent="0.25">
      <c r="B324" s="508"/>
      <c r="C324" s="497" t="s">
        <v>238</v>
      </c>
      <c r="F324" s="444" t="s">
        <v>146</v>
      </c>
      <c r="G324" s="444"/>
      <c r="H324" s="495"/>
      <c r="I324" s="501"/>
    </row>
    <row r="325" spans="2:9" s="402" customFormat="1" ht="12.5" x14ac:dyDescent="0.25">
      <c r="B325" s="508"/>
      <c r="C325" s="497"/>
      <c r="F325" s="444"/>
      <c r="G325" s="444"/>
      <c r="H325" s="495"/>
      <c r="I325" s="501"/>
    </row>
    <row r="326" spans="2:9" s="402" customFormat="1" ht="12.5" x14ac:dyDescent="0.25">
      <c r="B326" s="533">
        <v>25.03</v>
      </c>
      <c r="C326" s="497" t="s">
        <v>158</v>
      </c>
      <c r="F326" s="444"/>
      <c r="G326" s="444"/>
      <c r="H326" s="495"/>
      <c r="I326" s="501"/>
    </row>
    <row r="327" spans="2:9" s="402" customFormat="1" ht="12.5" x14ac:dyDescent="0.25">
      <c r="B327" s="533"/>
      <c r="C327" s="497"/>
      <c r="F327" s="444"/>
      <c r="G327" s="444"/>
      <c r="H327" s="495"/>
      <c r="I327" s="501"/>
    </row>
    <row r="328" spans="2:9" s="402" customFormat="1" ht="12.5" x14ac:dyDescent="0.25">
      <c r="B328" s="533"/>
      <c r="C328" s="497" t="s">
        <v>369</v>
      </c>
      <c r="F328" s="444" t="s">
        <v>54</v>
      </c>
      <c r="G328" s="444"/>
      <c r="H328" s="495"/>
      <c r="I328" s="501"/>
    </row>
    <row r="329" spans="2:9" s="402" customFormat="1" ht="12.5" x14ac:dyDescent="0.25">
      <c r="B329" s="533"/>
      <c r="C329" s="497"/>
      <c r="F329" s="444"/>
      <c r="G329" s="444"/>
      <c r="H329" s="495"/>
      <c r="I329" s="501"/>
    </row>
    <row r="330" spans="2:9" s="402" customFormat="1" ht="12.5" x14ac:dyDescent="0.25">
      <c r="B330" s="533"/>
      <c r="C330" s="497" t="s">
        <v>159</v>
      </c>
      <c r="F330" s="444" t="s">
        <v>54</v>
      </c>
      <c r="G330" s="444">
        <v>15</v>
      </c>
      <c r="H330" s="495"/>
      <c r="I330" s="501">
        <f>G330*H330</f>
        <v>0</v>
      </c>
    </row>
    <row r="331" spans="2:9" s="402" customFormat="1" ht="12.5" x14ac:dyDescent="0.25">
      <c r="B331" s="533"/>
      <c r="C331" s="497"/>
      <c r="F331" s="444"/>
      <c r="G331" s="497"/>
      <c r="H331" s="495"/>
      <c r="I331" s="501"/>
    </row>
    <row r="332" spans="2:9" s="402" customFormat="1" ht="12.5" x14ac:dyDescent="0.25">
      <c r="B332" s="533">
        <v>25.06</v>
      </c>
      <c r="C332" s="497" t="s">
        <v>370</v>
      </c>
      <c r="F332" s="444"/>
      <c r="G332" s="506"/>
      <c r="H332" s="495"/>
      <c r="I332" s="501"/>
    </row>
    <row r="333" spans="2:9" s="402" customFormat="1" ht="12.5" x14ac:dyDescent="0.25">
      <c r="B333" s="533"/>
      <c r="C333" s="497"/>
      <c r="F333" s="444"/>
      <c r="G333" s="506"/>
      <c r="H333" s="495"/>
      <c r="I333" s="501"/>
    </row>
    <row r="334" spans="2:9" s="402" customFormat="1" ht="12.5" x14ac:dyDescent="0.25">
      <c r="B334" s="496"/>
      <c r="C334" s="497" t="s">
        <v>371</v>
      </c>
      <c r="F334" s="444" t="s">
        <v>294</v>
      </c>
      <c r="G334" s="444"/>
      <c r="H334" s="495"/>
      <c r="I334" s="501"/>
    </row>
    <row r="335" spans="2:9" s="402" customFormat="1" ht="12.5" x14ac:dyDescent="0.25">
      <c r="B335" s="496"/>
      <c r="C335" s="497"/>
      <c r="F335" s="444"/>
      <c r="G335" s="506"/>
      <c r="H335" s="495"/>
      <c r="I335" s="501"/>
    </row>
    <row r="336" spans="2:9" s="402" customFormat="1" ht="12.5" x14ac:dyDescent="0.25">
      <c r="B336" s="496"/>
      <c r="C336" s="497" t="s">
        <v>372</v>
      </c>
      <c r="F336" s="444" t="s">
        <v>296</v>
      </c>
      <c r="G336" s="506"/>
      <c r="H336" s="495"/>
      <c r="I336" s="501"/>
    </row>
    <row r="337" spans="2:9" s="402" customFormat="1" ht="12.5" x14ac:dyDescent="0.25">
      <c r="B337" s="496"/>
      <c r="C337" s="497"/>
      <c r="F337" s="444"/>
      <c r="G337" s="506"/>
      <c r="H337" s="495"/>
      <c r="I337" s="501"/>
    </row>
    <row r="338" spans="2:9" s="402" customFormat="1" ht="14.5" x14ac:dyDescent="0.25">
      <c r="B338" s="533" t="s">
        <v>160</v>
      </c>
      <c r="C338" s="497" t="s">
        <v>161</v>
      </c>
      <c r="F338" s="444" t="s">
        <v>314</v>
      </c>
      <c r="G338" s="506"/>
      <c r="H338" s="495"/>
      <c r="I338" s="501"/>
    </row>
    <row r="339" spans="2:9" s="402" customFormat="1" ht="12.5" x14ac:dyDescent="0.25">
      <c r="B339" s="496"/>
      <c r="C339" s="497"/>
      <c r="F339" s="444"/>
      <c r="G339" s="506"/>
      <c r="H339" s="495"/>
      <c r="I339" s="501"/>
    </row>
    <row r="340" spans="2:9" s="402" customFormat="1" ht="14.5" x14ac:dyDescent="0.25">
      <c r="B340" s="533" t="s">
        <v>373</v>
      </c>
      <c r="C340" s="497" t="s">
        <v>374</v>
      </c>
      <c r="F340" s="444" t="s">
        <v>314</v>
      </c>
      <c r="G340" s="506"/>
      <c r="H340" s="495"/>
      <c r="I340" s="501"/>
    </row>
    <row r="341" spans="2:9" s="402" customFormat="1" ht="12.5" x14ac:dyDescent="0.25">
      <c r="B341" s="496"/>
      <c r="C341" s="497"/>
      <c r="F341" s="444"/>
      <c r="G341" s="506"/>
      <c r="H341" s="495"/>
      <c r="I341" s="501"/>
    </row>
    <row r="342" spans="2:9" s="402" customFormat="1" ht="13" thickBot="1" x14ac:dyDescent="0.3">
      <c r="B342" s="496"/>
      <c r="C342" s="497"/>
      <c r="F342" s="444"/>
      <c r="G342" s="497"/>
      <c r="H342" s="495"/>
      <c r="I342" s="501"/>
    </row>
    <row r="343" spans="2:9" s="402" customFormat="1" ht="15.5" x14ac:dyDescent="0.25">
      <c r="B343" s="535" t="s">
        <v>162</v>
      </c>
      <c r="C343" s="536"/>
      <c r="D343" s="545"/>
      <c r="E343" s="536"/>
      <c r="F343" s="546"/>
      <c r="G343" s="536"/>
      <c r="H343" s="547"/>
      <c r="I343" s="548">
        <f>SUM(I301:I342)</f>
        <v>0</v>
      </c>
    </row>
    <row r="344" spans="2:9" s="402" customFormat="1" ht="13" x14ac:dyDescent="0.25">
      <c r="B344" s="411"/>
      <c r="F344" s="488"/>
      <c r="H344" s="489"/>
      <c r="I344" s="503"/>
    </row>
    <row r="345" spans="2:9" s="402" customFormat="1" ht="13.5" thickBot="1" x14ac:dyDescent="0.3">
      <c r="B345" s="419"/>
      <c r="C345" s="462"/>
      <c r="D345" s="462"/>
      <c r="E345" s="462"/>
      <c r="F345" s="464"/>
      <c r="G345" s="462"/>
      <c r="H345" s="462"/>
      <c r="I345" s="511"/>
    </row>
    <row r="346" spans="2:9" s="402" customFormat="1" ht="13" x14ac:dyDescent="0.25">
      <c r="B346" s="413" t="s">
        <v>2</v>
      </c>
      <c r="C346" s="414" t="s">
        <v>3</v>
      </c>
      <c r="D346" s="414"/>
      <c r="E346" s="414"/>
      <c r="F346" s="415" t="s">
        <v>4</v>
      </c>
      <c r="G346" s="415" t="s">
        <v>5</v>
      </c>
      <c r="H346" s="416" t="s">
        <v>6</v>
      </c>
      <c r="I346" s="417" t="s">
        <v>7</v>
      </c>
    </row>
    <row r="347" spans="2:9" s="402" customFormat="1" ht="13.5" thickBot="1" x14ac:dyDescent="0.3">
      <c r="B347" s="418"/>
      <c r="C347" s="419"/>
      <c r="D347" s="419"/>
      <c r="E347" s="419"/>
      <c r="F347" s="420"/>
      <c r="G347" s="420"/>
      <c r="H347" s="421" t="s">
        <v>8</v>
      </c>
      <c r="I347" s="422" t="s">
        <v>8</v>
      </c>
    </row>
    <row r="348" spans="2:9" s="402" customFormat="1" ht="13" x14ac:dyDescent="0.25">
      <c r="B348" s="541"/>
      <c r="C348" s="542"/>
      <c r="D348" s="542"/>
      <c r="E348" s="542"/>
      <c r="F348" s="542"/>
      <c r="G348" s="542"/>
      <c r="H348" s="543"/>
      <c r="I348" s="544"/>
    </row>
    <row r="349" spans="2:9" s="402" customFormat="1" ht="12.5" x14ac:dyDescent="0.25">
      <c r="B349" s="496"/>
      <c r="C349" s="497"/>
      <c r="F349" s="444"/>
      <c r="G349" s="506"/>
      <c r="H349" s="495"/>
      <c r="I349" s="501"/>
    </row>
    <row r="350" spans="2:9" s="402" customFormat="1" ht="13" x14ac:dyDescent="0.25">
      <c r="B350" s="490">
        <v>2600</v>
      </c>
      <c r="C350" s="431" t="s">
        <v>163</v>
      </c>
      <c r="F350" s="444"/>
      <c r="G350" s="506"/>
      <c r="H350" s="495"/>
      <c r="I350" s="501"/>
    </row>
    <row r="351" spans="2:9" s="402" customFormat="1" ht="12.5" x14ac:dyDescent="0.25">
      <c r="B351" s="496"/>
      <c r="C351" s="497"/>
      <c r="F351" s="444"/>
      <c r="G351" s="506"/>
      <c r="H351" s="495"/>
      <c r="I351" s="501"/>
    </row>
    <row r="352" spans="2:9" s="402" customFormat="1" ht="12.5" x14ac:dyDescent="0.25">
      <c r="B352" s="533">
        <v>26.01</v>
      </c>
      <c r="C352" s="497" t="s">
        <v>164</v>
      </c>
      <c r="F352" s="444"/>
      <c r="G352" s="506"/>
      <c r="H352" s="495"/>
      <c r="I352" s="501"/>
    </row>
    <row r="353" spans="2:9" s="402" customFormat="1" ht="12.5" x14ac:dyDescent="0.25">
      <c r="B353" s="508"/>
      <c r="C353" s="497"/>
      <c r="F353" s="444"/>
      <c r="G353" s="444"/>
      <c r="H353" s="495"/>
      <c r="I353" s="501"/>
    </row>
    <row r="354" spans="2:9" s="402" customFormat="1" ht="12.5" x14ac:dyDescent="0.25">
      <c r="B354" s="496"/>
      <c r="C354" s="497" t="s">
        <v>375</v>
      </c>
      <c r="F354" s="444" t="s">
        <v>54</v>
      </c>
      <c r="G354" s="444"/>
      <c r="H354" s="495"/>
      <c r="I354" s="501"/>
    </row>
    <row r="355" spans="2:9" s="402" customFormat="1" ht="12.5" x14ac:dyDescent="0.25">
      <c r="B355" s="496"/>
      <c r="C355" s="497"/>
      <c r="F355" s="444"/>
      <c r="G355" s="444"/>
      <c r="H355" s="495"/>
      <c r="I355" s="501"/>
    </row>
    <row r="356" spans="2:9" s="402" customFormat="1" ht="12.5" x14ac:dyDescent="0.25">
      <c r="B356" s="496"/>
      <c r="C356" s="497"/>
      <c r="F356" s="444"/>
      <c r="G356" s="444"/>
      <c r="H356" s="495"/>
      <c r="I356" s="501"/>
    </row>
    <row r="357" spans="2:9" s="402" customFormat="1" ht="12.5" x14ac:dyDescent="0.25">
      <c r="B357" s="496"/>
      <c r="C357" s="497" t="s">
        <v>376</v>
      </c>
      <c r="F357" s="444" t="s">
        <v>54</v>
      </c>
      <c r="G357" s="549"/>
      <c r="H357" s="495"/>
      <c r="I357" s="501">
        <f>G357*H357</f>
        <v>0</v>
      </c>
    </row>
    <row r="358" spans="2:9" s="402" customFormat="1" ht="12.5" x14ac:dyDescent="0.25">
      <c r="B358" s="496"/>
      <c r="C358" s="497"/>
      <c r="F358" s="444"/>
      <c r="G358" s="444"/>
      <c r="H358" s="495"/>
      <c r="I358" s="501"/>
    </row>
    <row r="359" spans="2:9" s="402" customFormat="1" ht="12.5" x14ac:dyDescent="0.25">
      <c r="B359" s="496"/>
      <c r="C359" s="497"/>
      <c r="F359" s="444"/>
      <c r="G359" s="444"/>
      <c r="H359" s="495"/>
      <c r="I359" s="501"/>
    </row>
    <row r="360" spans="2:9" s="402" customFormat="1" ht="14.5" x14ac:dyDescent="0.25">
      <c r="B360" s="496">
        <v>26.02</v>
      </c>
      <c r="C360" s="497" t="s">
        <v>168</v>
      </c>
      <c r="F360" s="444" t="s">
        <v>308</v>
      </c>
      <c r="G360" s="444"/>
      <c r="H360" s="495"/>
      <c r="I360" s="501">
        <f>G360*H360</f>
        <v>0</v>
      </c>
    </row>
    <row r="361" spans="2:9" s="402" customFormat="1" ht="12.5" x14ac:dyDescent="0.25">
      <c r="B361" s="496"/>
      <c r="C361" s="497"/>
      <c r="F361" s="444"/>
      <c r="G361" s="444"/>
      <c r="H361" s="495"/>
      <c r="I361" s="501"/>
    </row>
    <row r="362" spans="2:9" s="402" customFormat="1" ht="12.5" x14ac:dyDescent="0.25">
      <c r="B362" s="533">
        <v>26.03</v>
      </c>
      <c r="C362" s="497" t="s">
        <v>377</v>
      </c>
      <c r="F362" s="444"/>
      <c r="G362" s="549"/>
      <c r="H362" s="495"/>
      <c r="I362" s="501"/>
    </row>
    <row r="363" spans="2:9" s="402" customFormat="1" ht="12.5" x14ac:dyDescent="0.25">
      <c r="B363" s="496"/>
      <c r="C363" s="497"/>
      <c r="F363" s="444"/>
      <c r="G363" s="444"/>
      <c r="H363" s="495"/>
      <c r="I363" s="501"/>
    </row>
    <row r="364" spans="2:9" s="402" customFormat="1" ht="12.5" x14ac:dyDescent="0.25">
      <c r="B364" s="496"/>
      <c r="C364" s="497" t="s">
        <v>378</v>
      </c>
      <c r="F364" s="444" t="s">
        <v>54</v>
      </c>
      <c r="G364" s="444"/>
      <c r="H364" s="495"/>
      <c r="I364" s="501">
        <f>G364*H364</f>
        <v>0</v>
      </c>
    </row>
    <row r="365" spans="2:9" s="402" customFormat="1" ht="12.5" x14ac:dyDescent="0.25">
      <c r="B365" s="496"/>
      <c r="C365" s="497"/>
      <c r="F365" s="444"/>
      <c r="G365" s="444"/>
      <c r="H365" s="495"/>
      <c r="I365" s="501"/>
    </row>
    <row r="366" spans="2:9" s="402" customFormat="1" ht="12.5" x14ac:dyDescent="0.25">
      <c r="B366" s="496"/>
      <c r="C366" s="691" t="s">
        <v>379</v>
      </c>
      <c r="D366" s="692"/>
      <c r="E366" s="693"/>
      <c r="F366" s="444" t="s">
        <v>54</v>
      </c>
      <c r="G366" s="549"/>
      <c r="H366" s="495"/>
      <c r="I366" s="501"/>
    </row>
    <row r="367" spans="2:9" s="402" customFormat="1" ht="12.5" x14ac:dyDescent="0.25">
      <c r="B367" s="496"/>
      <c r="C367" s="497"/>
      <c r="F367" s="444"/>
      <c r="G367" s="444"/>
      <c r="H367" s="495"/>
      <c r="I367" s="501"/>
    </row>
    <row r="368" spans="2:9" s="402" customFormat="1" ht="30" customHeight="1" x14ac:dyDescent="0.25">
      <c r="B368" s="496"/>
      <c r="C368" s="691" t="s">
        <v>380</v>
      </c>
      <c r="D368" s="692"/>
      <c r="E368" s="693"/>
      <c r="F368" s="444" t="s">
        <v>54</v>
      </c>
      <c r="G368" s="444"/>
      <c r="H368" s="495"/>
      <c r="I368" s="501"/>
    </row>
    <row r="369" spans="2:9" s="402" customFormat="1" ht="12.5" x14ac:dyDescent="0.25">
      <c r="B369" s="496"/>
      <c r="C369" s="497"/>
      <c r="F369" s="444"/>
      <c r="G369" s="444"/>
      <c r="H369" s="495"/>
      <c r="I369" s="501"/>
    </row>
    <row r="370" spans="2:9" s="402" customFormat="1" ht="27.75" customHeight="1" x14ac:dyDescent="0.25">
      <c r="B370" s="496"/>
      <c r="C370" s="691" t="s">
        <v>381</v>
      </c>
      <c r="D370" s="692"/>
      <c r="E370" s="693"/>
      <c r="F370" s="444" t="s">
        <v>54</v>
      </c>
      <c r="G370" s="444"/>
      <c r="H370" s="495"/>
      <c r="I370" s="501"/>
    </row>
    <row r="371" spans="2:9" s="402" customFormat="1" ht="12.5" x14ac:dyDescent="0.25">
      <c r="B371" s="496"/>
      <c r="C371" s="497"/>
      <c r="F371" s="444"/>
      <c r="G371" s="444"/>
      <c r="H371" s="495"/>
      <c r="I371" s="501"/>
    </row>
    <row r="372" spans="2:9" s="402" customFormat="1" ht="12.5" x14ac:dyDescent="0.25">
      <c r="B372" s="496">
        <v>26.04</v>
      </c>
      <c r="C372" s="497" t="s">
        <v>382</v>
      </c>
      <c r="F372" s="444" t="s">
        <v>146</v>
      </c>
      <c r="G372" s="444"/>
      <c r="H372" s="495"/>
      <c r="I372" s="501">
        <f>G372*H372</f>
        <v>0</v>
      </c>
    </row>
    <row r="373" spans="2:9" s="402" customFormat="1" ht="13" thickBot="1" x14ac:dyDescent="0.3">
      <c r="B373" s="496"/>
      <c r="C373" s="497"/>
      <c r="F373" s="444"/>
      <c r="G373" s="497"/>
      <c r="H373" s="495"/>
      <c r="I373" s="501"/>
    </row>
    <row r="374" spans="2:9" s="402" customFormat="1" ht="15.5" x14ac:dyDescent="0.25">
      <c r="B374" s="535" t="s">
        <v>169</v>
      </c>
      <c r="C374" s="536"/>
      <c r="D374" s="545"/>
      <c r="E374" s="536"/>
      <c r="F374" s="546"/>
      <c r="G374" s="536"/>
      <c r="H374" s="547"/>
      <c r="I374" s="548">
        <f>SUM(I354:I373)</f>
        <v>0</v>
      </c>
    </row>
    <row r="375" spans="2:9" s="402" customFormat="1" ht="13" x14ac:dyDescent="0.25">
      <c r="B375" s="411"/>
      <c r="F375" s="488"/>
      <c r="H375" s="489"/>
      <c r="I375" s="503"/>
    </row>
    <row r="376" spans="2:9" s="402" customFormat="1" ht="13" x14ac:dyDescent="0.25">
      <c r="B376" s="411"/>
      <c r="F376" s="488"/>
      <c r="H376" s="489"/>
      <c r="I376" s="503"/>
    </row>
    <row r="377" spans="2:9" s="402" customFormat="1" ht="13.5" thickBot="1" x14ac:dyDescent="0.3">
      <c r="B377" s="462"/>
      <c r="C377" s="462"/>
      <c r="D377" s="462"/>
      <c r="E377" s="462"/>
      <c r="F377" s="464"/>
      <c r="G377" s="539"/>
      <c r="H377" s="550"/>
      <c r="I377" s="511"/>
    </row>
    <row r="378" spans="2:9" s="402" customFormat="1" ht="13" x14ac:dyDescent="0.25">
      <c r="B378" s="512" t="s">
        <v>2</v>
      </c>
      <c r="C378" s="414" t="s">
        <v>3</v>
      </c>
      <c r="D378" s="414"/>
      <c r="E378" s="414"/>
      <c r="F378" s="415" t="s">
        <v>4</v>
      </c>
      <c r="G378" s="415" t="s">
        <v>5</v>
      </c>
      <c r="H378" s="551" t="s">
        <v>6</v>
      </c>
      <c r="I378" s="515" t="s">
        <v>7</v>
      </c>
    </row>
    <row r="379" spans="2:9" s="402" customFormat="1" ht="13.5" thickBot="1" x14ac:dyDescent="0.3">
      <c r="B379" s="516"/>
      <c r="C379" s="419"/>
      <c r="D379" s="419"/>
      <c r="E379" s="419"/>
      <c r="F379" s="518"/>
      <c r="G379" s="420"/>
      <c r="H379" s="552" t="s">
        <v>8</v>
      </c>
      <c r="I379" s="520" t="s">
        <v>8</v>
      </c>
    </row>
    <row r="380" spans="2:9" s="402" customFormat="1" ht="13" x14ac:dyDescent="0.25">
      <c r="B380" s="541"/>
      <c r="C380" s="542"/>
      <c r="D380" s="542"/>
      <c r="E380" s="542"/>
      <c r="F380" s="542"/>
      <c r="G380" s="542"/>
      <c r="H380" s="543"/>
      <c r="I380" s="544"/>
    </row>
    <row r="381" spans="2:9" s="402" customFormat="1" ht="13" x14ac:dyDescent="0.25">
      <c r="B381" s="459"/>
      <c r="C381" s="492"/>
      <c r="D381" s="411"/>
      <c r="E381" s="411"/>
      <c r="F381" s="452"/>
      <c r="G381" s="492"/>
      <c r="H381" s="553"/>
      <c r="I381" s="491"/>
    </row>
    <row r="382" spans="2:9" s="402" customFormat="1" ht="13" x14ac:dyDescent="0.25">
      <c r="B382" s="490">
        <v>3300</v>
      </c>
      <c r="C382" s="492" t="s">
        <v>170</v>
      </c>
      <c r="F382" s="444"/>
      <c r="G382" s="497"/>
      <c r="H382" s="495"/>
      <c r="I382" s="501"/>
    </row>
    <row r="383" spans="2:9" s="402" customFormat="1" ht="12.5" x14ac:dyDescent="0.25">
      <c r="B383" s="508"/>
      <c r="C383" s="497"/>
      <c r="F383" s="444"/>
      <c r="G383" s="497"/>
      <c r="H383" s="495"/>
      <c r="I383" s="501"/>
    </row>
    <row r="384" spans="2:9" s="402" customFormat="1" ht="13" x14ac:dyDescent="0.25">
      <c r="B384" s="554" t="s">
        <v>171</v>
      </c>
      <c r="C384" s="492" t="s">
        <v>172</v>
      </c>
      <c r="F384" s="444"/>
      <c r="G384" s="428"/>
      <c r="H384" s="495"/>
      <c r="I384" s="501"/>
    </row>
    <row r="385" spans="2:12" s="402" customFormat="1" ht="13" x14ac:dyDescent="0.25">
      <c r="B385" s="508"/>
      <c r="C385" s="492"/>
      <c r="F385" s="444"/>
      <c r="G385" s="428"/>
      <c r="H385" s="495"/>
      <c r="I385" s="501"/>
    </row>
    <row r="386" spans="2:12" s="402" customFormat="1" ht="12.5" x14ac:dyDescent="0.25">
      <c r="B386" s="508"/>
      <c r="C386" s="691" t="s">
        <v>173</v>
      </c>
      <c r="D386" s="692"/>
      <c r="E386" s="693"/>
      <c r="F386" s="444"/>
      <c r="G386" s="444"/>
      <c r="H386" s="447"/>
      <c r="I386" s="540"/>
    </row>
    <row r="387" spans="2:12" s="402" customFormat="1" ht="12.5" x14ac:dyDescent="0.25">
      <c r="B387" s="508"/>
      <c r="C387" s="439"/>
      <c r="D387" s="440"/>
      <c r="E387" s="440"/>
      <c r="F387" s="444"/>
      <c r="G387" s="444"/>
      <c r="H387" s="447"/>
      <c r="I387" s="540"/>
    </row>
    <row r="388" spans="2:12" s="402" customFormat="1" ht="12.5" x14ac:dyDescent="0.25">
      <c r="B388" s="508"/>
      <c r="C388" s="497" t="s">
        <v>239</v>
      </c>
      <c r="F388" s="444" t="s">
        <v>54</v>
      </c>
      <c r="G388" s="444"/>
      <c r="H388" s="447"/>
      <c r="I388" s="540"/>
    </row>
    <row r="389" spans="2:12" s="402" customFormat="1" ht="12.5" x14ac:dyDescent="0.25">
      <c r="B389" s="508"/>
      <c r="C389" s="497"/>
      <c r="F389" s="444"/>
      <c r="G389" s="444"/>
      <c r="H389" s="447"/>
      <c r="I389" s="540"/>
    </row>
    <row r="390" spans="2:12" s="402" customFormat="1" ht="12.5" x14ac:dyDescent="0.25">
      <c r="B390" s="508"/>
      <c r="C390" s="497" t="s">
        <v>383</v>
      </c>
      <c r="F390" s="444" t="s">
        <v>54</v>
      </c>
      <c r="G390" s="444"/>
      <c r="H390" s="447"/>
      <c r="I390" s="555">
        <f>G390*H390</f>
        <v>0</v>
      </c>
    </row>
    <row r="391" spans="2:12" s="402" customFormat="1" ht="12.5" x14ac:dyDescent="0.25">
      <c r="B391" s="508"/>
      <c r="C391" s="497"/>
      <c r="F391" s="444"/>
      <c r="G391" s="444"/>
      <c r="H391" s="447"/>
      <c r="I391" s="540"/>
    </row>
    <row r="392" spans="2:12" s="402" customFormat="1" ht="12.5" x14ac:dyDescent="0.25">
      <c r="B392" s="508"/>
      <c r="C392" s="497" t="s">
        <v>174</v>
      </c>
      <c r="F392" s="444" t="s">
        <v>54</v>
      </c>
      <c r="G392" s="444"/>
      <c r="H392" s="447"/>
      <c r="I392" s="540"/>
    </row>
    <row r="393" spans="2:12" s="402" customFormat="1" ht="12.5" x14ac:dyDescent="0.25">
      <c r="B393" s="508"/>
      <c r="C393" s="497"/>
      <c r="F393" s="444"/>
      <c r="G393" s="444"/>
      <c r="H393" s="447"/>
      <c r="I393" s="540"/>
    </row>
    <row r="394" spans="2:12" s="402" customFormat="1" ht="26.25" customHeight="1" x14ac:dyDescent="0.25">
      <c r="B394" s="533" t="s">
        <v>175</v>
      </c>
      <c r="C394" s="691" t="s">
        <v>176</v>
      </c>
      <c r="D394" s="692"/>
      <c r="E394" s="693"/>
      <c r="F394" s="444" t="s">
        <v>54</v>
      </c>
      <c r="G394" s="443"/>
      <c r="H394" s="447"/>
      <c r="I394" s="501"/>
      <c r="L394" s="507"/>
    </row>
    <row r="395" spans="2:12" s="402" customFormat="1" x14ac:dyDescent="0.3">
      <c r="B395" s="508"/>
      <c r="C395" s="497"/>
      <c r="F395" s="444"/>
      <c r="G395" s="444"/>
      <c r="H395" s="447"/>
      <c r="I395" s="429"/>
      <c r="K395" s="556"/>
      <c r="L395" s="507"/>
    </row>
    <row r="396" spans="2:12" s="402" customFormat="1" x14ac:dyDescent="0.3">
      <c r="B396" s="533" t="s">
        <v>384</v>
      </c>
      <c r="C396" s="497" t="s">
        <v>385</v>
      </c>
      <c r="F396" s="444" t="s">
        <v>54</v>
      </c>
      <c r="G396" s="493"/>
      <c r="H396" s="493"/>
      <c r="I396" s="555">
        <f>G396*H396</f>
        <v>0</v>
      </c>
      <c r="K396" s="556"/>
      <c r="L396" s="556"/>
    </row>
    <row r="397" spans="2:12" s="402" customFormat="1" x14ac:dyDescent="0.3">
      <c r="B397" s="496"/>
      <c r="C397" s="497"/>
      <c r="F397" s="444"/>
      <c r="G397" s="506"/>
      <c r="H397" s="506"/>
      <c r="I397" s="429"/>
      <c r="K397" s="556"/>
      <c r="L397" s="507"/>
    </row>
    <row r="398" spans="2:12" s="402" customFormat="1" x14ac:dyDescent="0.3">
      <c r="B398" s="533" t="s">
        <v>277</v>
      </c>
      <c r="C398" s="497" t="s">
        <v>278</v>
      </c>
      <c r="F398" s="444" t="s">
        <v>54</v>
      </c>
      <c r="G398" s="506"/>
      <c r="H398" s="557"/>
      <c r="I398" s="555">
        <f>G398*H398</f>
        <v>0</v>
      </c>
      <c r="K398" s="556"/>
      <c r="L398" s="556"/>
    </row>
    <row r="399" spans="2:12" s="402" customFormat="1" x14ac:dyDescent="0.3">
      <c r="B399" s="496"/>
      <c r="C399" s="497"/>
      <c r="F399" s="444"/>
      <c r="G399" s="506"/>
      <c r="H399" s="506"/>
      <c r="I399" s="429"/>
      <c r="K399" s="556"/>
      <c r="L399" s="507"/>
    </row>
    <row r="400" spans="2:12" s="402" customFormat="1" x14ac:dyDescent="0.3">
      <c r="B400" s="533" t="s">
        <v>177</v>
      </c>
      <c r="C400" s="497" t="s">
        <v>178</v>
      </c>
      <c r="F400" s="444" t="s">
        <v>88</v>
      </c>
      <c r="G400" s="557">
        <v>330</v>
      </c>
      <c r="H400" s="557"/>
      <c r="I400" s="429">
        <f>H400*G400</f>
        <v>0</v>
      </c>
      <c r="K400" s="556"/>
      <c r="L400" s="507"/>
    </row>
    <row r="401" spans="2:9" s="402" customFormat="1" ht="12.5" x14ac:dyDescent="0.25">
      <c r="B401" s="496"/>
      <c r="C401" s="497"/>
      <c r="F401" s="444"/>
      <c r="G401" s="506"/>
      <c r="H401" s="506"/>
      <c r="I401" s="429"/>
    </row>
    <row r="402" spans="2:9" s="402" customFormat="1" ht="12.5" x14ac:dyDescent="0.25">
      <c r="B402" s="533" t="s">
        <v>386</v>
      </c>
      <c r="C402" s="497" t="s">
        <v>387</v>
      </c>
      <c r="F402" s="444" t="s">
        <v>88</v>
      </c>
      <c r="G402" s="557">
        <v>26</v>
      </c>
      <c r="H402" s="557"/>
      <c r="I402" s="429">
        <f>H402*G402</f>
        <v>0</v>
      </c>
    </row>
    <row r="403" spans="2:9" s="402" customFormat="1" ht="12.5" x14ac:dyDescent="0.25">
      <c r="B403" s="533"/>
      <c r="C403" s="497"/>
      <c r="F403" s="444"/>
      <c r="G403" s="506"/>
      <c r="H403" s="506"/>
      <c r="I403" s="429"/>
    </row>
    <row r="404" spans="2:9" s="402" customFormat="1" ht="12.5" x14ac:dyDescent="0.25">
      <c r="B404" s="533" t="s">
        <v>388</v>
      </c>
      <c r="C404" s="497" t="s">
        <v>389</v>
      </c>
      <c r="F404" s="444" t="s">
        <v>88</v>
      </c>
      <c r="G404" s="506"/>
      <c r="H404" s="506"/>
      <c r="I404" s="429"/>
    </row>
    <row r="405" spans="2:9" s="402" customFormat="1" ht="12.5" x14ac:dyDescent="0.25">
      <c r="B405" s="496"/>
      <c r="C405" s="497"/>
      <c r="F405" s="444"/>
      <c r="G405" s="506"/>
      <c r="H405" s="506"/>
      <c r="I405" s="429"/>
    </row>
    <row r="406" spans="2:9" s="402" customFormat="1" ht="12.5" x14ac:dyDescent="0.25">
      <c r="B406" s="533" t="s">
        <v>390</v>
      </c>
      <c r="C406" s="497" t="s">
        <v>391</v>
      </c>
      <c r="F406" s="444" t="s">
        <v>88</v>
      </c>
      <c r="G406" s="506"/>
      <c r="H406" s="506"/>
      <c r="I406" s="429"/>
    </row>
    <row r="407" spans="2:9" s="402" customFormat="1" ht="12.5" x14ac:dyDescent="0.25">
      <c r="B407" s="496"/>
      <c r="C407" s="497"/>
      <c r="F407" s="444"/>
      <c r="G407" s="506"/>
      <c r="H407" s="506"/>
      <c r="I407" s="429"/>
    </row>
    <row r="408" spans="2:9" s="402" customFormat="1" ht="12.5" x14ac:dyDescent="0.25">
      <c r="B408" s="533" t="s">
        <v>392</v>
      </c>
      <c r="C408" s="497" t="s">
        <v>393</v>
      </c>
      <c r="F408" s="444" t="s">
        <v>54</v>
      </c>
      <c r="G408" s="506"/>
      <c r="H408" s="557"/>
      <c r="I408" s="555">
        <f>G408*H408</f>
        <v>0</v>
      </c>
    </row>
    <row r="409" spans="2:9" s="402" customFormat="1" ht="12.5" x14ac:dyDescent="0.25">
      <c r="B409" s="496"/>
      <c r="C409" s="497"/>
      <c r="F409" s="444"/>
      <c r="G409" s="506"/>
      <c r="H409" s="506"/>
      <c r="I409" s="429"/>
    </row>
    <row r="410" spans="2:9" s="402" customFormat="1" ht="13" thickBot="1" x14ac:dyDescent="0.3">
      <c r="B410" s="496"/>
      <c r="C410" s="497"/>
      <c r="F410" s="444"/>
      <c r="G410" s="506"/>
      <c r="H410" s="506"/>
      <c r="I410" s="429"/>
    </row>
    <row r="411" spans="2:9" s="402" customFormat="1" ht="16" thickBot="1" x14ac:dyDescent="0.3">
      <c r="B411" s="535" t="s">
        <v>181</v>
      </c>
      <c r="C411" s="536"/>
      <c r="D411" s="536"/>
      <c r="E411" s="536"/>
      <c r="F411" s="536"/>
      <c r="G411" s="537"/>
      <c r="H411" s="536"/>
      <c r="I411" s="538">
        <f>SUM(I395:I408)</f>
        <v>0</v>
      </c>
    </row>
    <row r="412" spans="2:9" s="402" customFormat="1" ht="13" x14ac:dyDescent="0.25">
      <c r="B412" s="413" t="s">
        <v>2</v>
      </c>
      <c r="C412" s="414"/>
      <c r="D412" s="414" t="s">
        <v>3</v>
      </c>
      <c r="E412" s="414"/>
      <c r="F412" s="416" t="s">
        <v>4</v>
      </c>
      <c r="G412" s="558" t="s">
        <v>5</v>
      </c>
      <c r="H412" s="415" t="s">
        <v>6</v>
      </c>
      <c r="I412" s="417" t="s">
        <v>7</v>
      </c>
    </row>
    <row r="413" spans="2:9" s="402" customFormat="1" ht="13.5" thickBot="1" x14ac:dyDescent="0.3">
      <c r="B413" s="418"/>
      <c r="C413" s="517"/>
      <c r="D413" s="419"/>
      <c r="E413" s="419"/>
      <c r="F413" s="518"/>
      <c r="G413" s="559"/>
      <c r="H413" s="518" t="s">
        <v>8</v>
      </c>
      <c r="I413" s="422" t="s">
        <v>8</v>
      </c>
    </row>
    <row r="414" spans="2:9" s="402" customFormat="1" ht="13" x14ac:dyDescent="0.25">
      <c r="B414" s="560"/>
      <c r="C414" s="513"/>
      <c r="D414" s="414"/>
      <c r="E414" s="414"/>
      <c r="F414" s="416"/>
      <c r="G414" s="561"/>
      <c r="H414" s="416"/>
      <c r="I414" s="417"/>
    </row>
    <row r="415" spans="2:9" s="402" customFormat="1" ht="13" x14ac:dyDescent="0.25">
      <c r="B415" s="490">
        <v>3400</v>
      </c>
      <c r="C415" s="492" t="s">
        <v>182</v>
      </c>
      <c r="E415" s="498"/>
      <c r="F415" s="444"/>
      <c r="G415" s="497"/>
      <c r="H415" s="497"/>
      <c r="I415" s="429"/>
    </row>
    <row r="416" spans="2:9" s="402" customFormat="1" ht="13" x14ac:dyDescent="0.25">
      <c r="B416" s="490"/>
      <c r="C416" s="492" t="s">
        <v>183</v>
      </c>
      <c r="F416" s="436"/>
      <c r="G416" s="497"/>
      <c r="H416" s="497"/>
      <c r="I416" s="429"/>
    </row>
    <row r="417" spans="2:9" s="402" customFormat="1" ht="12.5" x14ac:dyDescent="0.25">
      <c r="B417" s="508"/>
      <c r="C417" s="497"/>
      <c r="F417" s="444"/>
      <c r="G417" s="497"/>
      <c r="H417" s="497"/>
      <c r="I417" s="429"/>
    </row>
    <row r="418" spans="2:9" s="402" customFormat="1" ht="13" x14ac:dyDescent="0.25">
      <c r="B418" s="554" t="s">
        <v>184</v>
      </c>
      <c r="C418" s="492" t="s">
        <v>185</v>
      </c>
      <c r="F418" s="444"/>
      <c r="G418" s="428"/>
      <c r="H418" s="498"/>
      <c r="I418" s="429"/>
    </row>
    <row r="419" spans="2:9" s="402" customFormat="1" ht="13" x14ac:dyDescent="0.25">
      <c r="B419" s="508"/>
      <c r="C419" s="492"/>
      <c r="F419" s="444"/>
      <c r="G419" s="428"/>
      <c r="H419" s="498"/>
      <c r="I419" s="429"/>
    </row>
    <row r="420" spans="2:9" s="402" customFormat="1" ht="12.5" x14ac:dyDescent="0.25">
      <c r="B420" s="496"/>
      <c r="C420" s="497" t="s">
        <v>187</v>
      </c>
      <c r="F420" s="444"/>
      <c r="G420" s="444"/>
      <c r="H420" s="447"/>
      <c r="I420" s="429"/>
    </row>
    <row r="421" spans="2:9" s="402" customFormat="1" ht="12.5" x14ac:dyDescent="0.25">
      <c r="B421" s="496"/>
      <c r="C421" s="497"/>
      <c r="F421" s="444"/>
      <c r="G421" s="444"/>
      <c r="H421" s="447"/>
      <c r="I421" s="540"/>
    </row>
    <row r="422" spans="2:9" s="402" customFormat="1" ht="12.5" x14ac:dyDescent="0.25">
      <c r="B422" s="562"/>
      <c r="C422" s="497" t="s">
        <v>188</v>
      </c>
      <c r="F422" s="444" t="s">
        <v>54</v>
      </c>
      <c r="G422" s="549"/>
      <c r="H422" s="447"/>
      <c r="I422" s="501"/>
    </row>
    <row r="423" spans="2:9" s="402" customFormat="1" ht="12.5" x14ac:dyDescent="0.25">
      <c r="B423" s="496"/>
      <c r="C423" s="497" t="s">
        <v>186</v>
      </c>
      <c r="F423" s="444"/>
      <c r="G423" s="477"/>
      <c r="H423" s="563"/>
      <c r="I423" s="429"/>
    </row>
    <row r="424" spans="2:9" s="402" customFormat="1" ht="12.5" x14ac:dyDescent="0.25">
      <c r="B424" s="496"/>
      <c r="C424" s="497"/>
      <c r="F424" s="444"/>
      <c r="G424" s="506"/>
      <c r="H424" s="563"/>
      <c r="I424" s="429"/>
    </row>
    <row r="425" spans="2:9" s="402" customFormat="1" ht="12.5" x14ac:dyDescent="0.25">
      <c r="B425" s="496"/>
      <c r="C425" s="497" t="s">
        <v>189</v>
      </c>
      <c r="F425" s="444"/>
      <c r="G425" s="506"/>
      <c r="H425" s="563"/>
      <c r="I425" s="429"/>
    </row>
    <row r="426" spans="2:9" s="402" customFormat="1" ht="12.5" x14ac:dyDescent="0.25">
      <c r="B426" s="496"/>
      <c r="C426" s="497"/>
      <c r="F426" s="444"/>
      <c r="G426" s="506"/>
      <c r="H426" s="563"/>
      <c r="I426" s="429"/>
    </row>
    <row r="427" spans="2:9" s="402" customFormat="1" ht="12.5" x14ac:dyDescent="0.25">
      <c r="B427" s="496"/>
      <c r="C427" s="497" t="s">
        <v>394</v>
      </c>
      <c r="F427" s="444" t="s">
        <v>54</v>
      </c>
      <c r="G427" s="506"/>
      <c r="H427" s="563"/>
      <c r="I427" s="429"/>
    </row>
    <row r="428" spans="2:9" s="402" customFormat="1" ht="12.5" x14ac:dyDescent="0.25">
      <c r="B428" s="496"/>
      <c r="C428" s="497"/>
      <c r="F428" s="444"/>
      <c r="G428" s="506"/>
      <c r="H428" s="563"/>
      <c r="I428" s="429"/>
    </row>
    <row r="429" spans="2:9" s="402" customFormat="1" ht="12.5" x14ac:dyDescent="0.25">
      <c r="B429" s="496"/>
      <c r="C429" s="497" t="s">
        <v>395</v>
      </c>
      <c r="F429" s="444" t="s">
        <v>54</v>
      </c>
      <c r="G429" s="444"/>
      <c r="H429" s="447"/>
      <c r="I429" s="429">
        <f>G429*H429</f>
        <v>0</v>
      </c>
    </row>
    <row r="430" spans="2:9" s="402" customFormat="1" ht="12.5" x14ac:dyDescent="0.25">
      <c r="B430" s="496"/>
      <c r="C430" s="497"/>
      <c r="F430" s="444"/>
      <c r="G430" s="506"/>
      <c r="H430" s="563"/>
      <c r="I430" s="429"/>
    </row>
    <row r="431" spans="2:9" s="402" customFormat="1" ht="12.5" x14ac:dyDescent="0.25">
      <c r="B431" s="496"/>
      <c r="C431" s="497" t="s">
        <v>190</v>
      </c>
      <c r="F431" s="444"/>
      <c r="G431" s="506"/>
      <c r="H431" s="563"/>
      <c r="I431" s="429"/>
    </row>
    <row r="432" spans="2:9" s="402" customFormat="1" ht="12.5" x14ac:dyDescent="0.25">
      <c r="B432" s="496"/>
      <c r="C432" s="497"/>
      <c r="F432" s="444"/>
      <c r="G432" s="506"/>
      <c r="H432" s="563"/>
      <c r="I432" s="429"/>
    </row>
    <row r="433" spans="2:9" s="402" customFormat="1" ht="12.5" x14ac:dyDescent="0.25">
      <c r="B433" s="496"/>
      <c r="C433" s="497" t="s">
        <v>394</v>
      </c>
      <c r="F433" s="444" t="s">
        <v>54</v>
      </c>
      <c r="G433" s="506"/>
      <c r="H433" s="563"/>
      <c r="I433" s="429"/>
    </row>
    <row r="434" spans="2:9" s="402" customFormat="1" ht="12.5" x14ac:dyDescent="0.25">
      <c r="B434" s="496"/>
      <c r="C434" s="497"/>
      <c r="F434" s="444"/>
      <c r="G434" s="506"/>
      <c r="H434" s="563"/>
      <c r="I434" s="429"/>
    </row>
    <row r="435" spans="2:9" s="402" customFormat="1" ht="12.5" x14ac:dyDescent="0.25">
      <c r="B435" s="496"/>
      <c r="C435" s="497" t="s">
        <v>396</v>
      </c>
      <c r="F435" s="444" t="s">
        <v>54</v>
      </c>
      <c r="G435" s="506"/>
      <c r="H435" s="563"/>
      <c r="I435" s="429">
        <f>G435*H435</f>
        <v>0</v>
      </c>
    </row>
    <row r="436" spans="2:9" s="402" customFormat="1" ht="12.5" x14ac:dyDescent="0.25">
      <c r="B436" s="496"/>
      <c r="C436" s="497"/>
      <c r="F436" s="444"/>
      <c r="G436" s="506"/>
      <c r="H436" s="563"/>
      <c r="I436" s="429"/>
    </row>
    <row r="437" spans="2:9" s="402" customFormat="1" ht="12.5" x14ac:dyDescent="0.25">
      <c r="B437" s="533" t="s">
        <v>397</v>
      </c>
      <c r="C437" s="497" t="s">
        <v>398</v>
      </c>
      <c r="F437" s="444" t="s">
        <v>54</v>
      </c>
      <c r="G437" s="428"/>
      <c r="H437" s="563"/>
      <c r="I437" s="429"/>
    </row>
    <row r="438" spans="2:9" s="402" customFormat="1" ht="12.5" x14ac:dyDescent="0.25">
      <c r="B438" s="533"/>
      <c r="C438" s="497"/>
      <c r="F438" s="444"/>
      <c r="G438" s="506"/>
      <c r="H438" s="563"/>
      <c r="I438" s="429"/>
    </row>
    <row r="439" spans="2:9" s="402" customFormat="1" ht="12.5" x14ac:dyDescent="0.25">
      <c r="B439" s="533" t="s">
        <v>192</v>
      </c>
      <c r="C439" s="497" t="s">
        <v>399</v>
      </c>
      <c r="F439" s="444" t="s">
        <v>88</v>
      </c>
      <c r="G439" s="497"/>
      <c r="H439" s="563"/>
      <c r="I439" s="429"/>
    </row>
    <row r="440" spans="2:9" s="402" customFormat="1" ht="12.5" x14ac:dyDescent="0.25">
      <c r="B440" s="533"/>
      <c r="C440" s="497"/>
      <c r="F440" s="444"/>
      <c r="G440" s="497"/>
      <c r="H440" s="563"/>
      <c r="I440" s="429"/>
    </row>
    <row r="441" spans="2:9" s="402" customFormat="1" ht="12.5" x14ac:dyDescent="0.25">
      <c r="B441" s="533" t="s">
        <v>192</v>
      </c>
      <c r="C441" s="497" t="s">
        <v>400</v>
      </c>
      <c r="F441" s="444" t="s">
        <v>88</v>
      </c>
      <c r="G441" s="497"/>
      <c r="H441" s="563"/>
      <c r="I441" s="429"/>
    </row>
    <row r="442" spans="2:9" s="402" customFormat="1" ht="12.5" x14ac:dyDescent="0.25">
      <c r="B442" s="496"/>
      <c r="C442" s="497"/>
      <c r="F442" s="444"/>
      <c r="G442" s="497"/>
      <c r="H442" s="563"/>
      <c r="I442" s="429"/>
    </row>
    <row r="443" spans="2:9" s="402" customFormat="1" ht="12.5" x14ac:dyDescent="0.25">
      <c r="B443" s="533" t="s">
        <v>193</v>
      </c>
      <c r="C443" s="497" t="s">
        <v>194</v>
      </c>
      <c r="F443" s="444" t="s">
        <v>54</v>
      </c>
      <c r="G443" s="497"/>
      <c r="H443" s="563"/>
      <c r="I443" s="429"/>
    </row>
    <row r="444" spans="2:9" s="402" customFormat="1" ht="12.5" x14ac:dyDescent="0.25">
      <c r="B444" s="496"/>
      <c r="C444" s="497"/>
      <c r="F444" s="444"/>
      <c r="G444" s="497"/>
      <c r="H444" s="563"/>
      <c r="I444" s="429"/>
    </row>
    <row r="445" spans="2:9" s="402" customFormat="1" ht="12.5" x14ac:dyDescent="0.25">
      <c r="B445" s="533" t="s">
        <v>401</v>
      </c>
      <c r="C445" s="497" t="s">
        <v>402</v>
      </c>
      <c r="F445" s="444" t="s">
        <v>54</v>
      </c>
      <c r="G445" s="497"/>
      <c r="H445" s="563"/>
      <c r="I445" s="429"/>
    </row>
    <row r="446" spans="2:9" s="402" customFormat="1" ht="12.5" x14ac:dyDescent="0.25">
      <c r="B446" s="496"/>
      <c r="C446" s="497"/>
      <c r="F446" s="444"/>
      <c r="G446" s="497"/>
      <c r="H446" s="563"/>
      <c r="I446" s="429"/>
    </row>
    <row r="447" spans="2:9" s="402" customFormat="1" ht="12.5" x14ac:dyDescent="0.25">
      <c r="B447" s="533" t="s">
        <v>403</v>
      </c>
      <c r="C447" s="497" t="s">
        <v>404</v>
      </c>
      <c r="F447" s="444" t="s">
        <v>54</v>
      </c>
      <c r="G447" s="497"/>
      <c r="H447" s="563"/>
      <c r="I447" s="429"/>
    </row>
    <row r="448" spans="2:9" s="402" customFormat="1" ht="12.5" x14ac:dyDescent="0.25">
      <c r="B448" s="496"/>
      <c r="C448" s="497"/>
      <c r="F448" s="444"/>
      <c r="G448" s="497"/>
      <c r="H448" s="563"/>
      <c r="I448" s="429"/>
    </row>
    <row r="449" spans="2:9" s="402" customFormat="1" ht="12.5" x14ac:dyDescent="0.25">
      <c r="B449" s="533" t="s">
        <v>405</v>
      </c>
      <c r="C449" s="497" t="s">
        <v>406</v>
      </c>
      <c r="F449" s="444" t="s">
        <v>88</v>
      </c>
      <c r="G449" s="497"/>
      <c r="H449" s="563"/>
      <c r="I449" s="429"/>
    </row>
    <row r="450" spans="2:9" s="402" customFormat="1" ht="12.5" x14ac:dyDescent="0.25">
      <c r="B450" s="496"/>
      <c r="C450" s="497"/>
      <c r="F450" s="444"/>
      <c r="G450" s="497"/>
      <c r="H450" s="563"/>
      <c r="I450" s="429"/>
    </row>
    <row r="451" spans="2:9" s="402" customFormat="1" ht="12.5" x14ac:dyDescent="0.25">
      <c r="B451" s="533" t="s">
        <v>407</v>
      </c>
      <c r="C451" s="497" t="s">
        <v>408</v>
      </c>
      <c r="F451" s="444" t="s">
        <v>88</v>
      </c>
      <c r="G451" s="497"/>
      <c r="H451" s="563"/>
      <c r="I451" s="429"/>
    </row>
    <row r="452" spans="2:9" s="402" customFormat="1" ht="12.5" x14ac:dyDescent="0.25">
      <c r="B452" s="496"/>
      <c r="C452" s="497"/>
      <c r="F452" s="444"/>
      <c r="G452" s="497"/>
      <c r="H452" s="563"/>
      <c r="I452" s="429"/>
    </row>
    <row r="453" spans="2:9" s="402" customFormat="1" ht="12.5" x14ac:dyDescent="0.25">
      <c r="B453" s="533" t="s">
        <v>409</v>
      </c>
      <c r="C453" s="497" t="s">
        <v>410</v>
      </c>
      <c r="F453" s="444" t="s">
        <v>54</v>
      </c>
      <c r="G453" s="523"/>
      <c r="H453" s="437"/>
      <c r="I453" s="429">
        <f>H453*G453</f>
        <v>0</v>
      </c>
    </row>
    <row r="454" spans="2:9" s="402" customFormat="1" ht="12.5" x14ac:dyDescent="0.25">
      <c r="B454" s="496"/>
      <c r="C454" s="497"/>
      <c r="F454" s="444"/>
      <c r="G454" s="497"/>
      <c r="H454" s="564"/>
      <c r="I454" s="429"/>
    </row>
    <row r="455" spans="2:9" s="402" customFormat="1" ht="13" thickBot="1" x14ac:dyDescent="0.3">
      <c r="B455" s="496"/>
      <c r="C455" s="497"/>
      <c r="F455" s="444"/>
      <c r="G455" s="497"/>
      <c r="H455" s="506"/>
      <c r="I455" s="429"/>
    </row>
    <row r="456" spans="2:9" s="402" customFormat="1" ht="16" thickBot="1" x14ac:dyDescent="0.3">
      <c r="B456" s="479" t="s">
        <v>195</v>
      </c>
      <c r="C456" s="565"/>
      <c r="D456" s="566"/>
      <c r="E456" s="565"/>
      <c r="F456" s="567"/>
      <c r="G456" s="568"/>
      <c r="H456" s="565"/>
      <c r="I456" s="456">
        <f>SUM(I417:I455)</f>
        <v>0</v>
      </c>
    </row>
    <row r="457" spans="2:9" s="402" customFormat="1" ht="15.5" x14ac:dyDescent="0.25">
      <c r="B457" s="569"/>
      <c r="C457" s="414"/>
      <c r="D457" s="414"/>
      <c r="E457" s="414"/>
      <c r="F457" s="570"/>
      <c r="G457" s="571"/>
      <c r="H457" s="414"/>
      <c r="I457" s="572"/>
    </row>
    <row r="458" spans="2:9" s="402" customFormat="1" ht="13" x14ac:dyDescent="0.25">
      <c r="B458" s="411"/>
      <c r="G458" s="460"/>
      <c r="I458" s="528"/>
    </row>
    <row r="460" spans="2:9" ht="18" x14ac:dyDescent="0.25">
      <c r="B460" s="412" t="s">
        <v>209</v>
      </c>
      <c r="C460" s="412"/>
      <c r="D460" s="402"/>
      <c r="E460" s="402"/>
      <c r="F460" s="402"/>
      <c r="G460" s="402"/>
      <c r="H460" s="402"/>
      <c r="I460" s="574"/>
    </row>
    <row r="461" spans="2:9" ht="14.5" thickBot="1" x14ac:dyDescent="0.3">
      <c r="B461" s="409"/>
      <c r="C461" s="409"/>
      <c r="D461" s="402"/>
      <c r="E461" s="402"/>
      <c r="F461" s="488"/>
      <c r="G461" s="488"/>
      <c r="H461" s="6"/>
      <c r="I461" s="6"/>
    </row>
    <row r="462" spans="2:9" ht="14.5" thickBot="1" x14ac:dyDescent="0.3">
      <c r="B462" s="575" t="s">
        <v>210</v>
      </c>
      <c r="C462" s="576"/>
      <c r="D462" s="565" t="s">
        <v>3</v>
      </c>
      <c r="E462" s="565"/>
      <c r="F462" s="567"/>
      <c r="G462" s="567"/>
      <c r="H462" s="577"/>
      <c r="I462" s="456" t="s">
        <v>211</v>
      </c>
    </row>
    <row r="463" spans="2:9" x14ac:dyDescent="0.25">
      <c r="B463" s="490"/>
      <c r="C463" s="471"/>
      <c r="D463" s="411"/>
      <c r="E463" s="411"/>
      <c r="F463" s="578"/>
      <c r="G463" s="578"/>
      <c r="H463" s="579"/>
      <c r="I463" s="580"/>
    </row>
    <row r="464" spans="2:9" x14ac:dyDescent="0.25">
      <c r="B464" s="581">
        <v>1300</v>
      </c>
      <c r="C464" s="582"/>
      <c r="D464" s="583" t="s">
        <v>212</v>
      </c>
      <c r="E464" s="584"/>
      <c r="F464" s="585"/>
      <c r="G464" s="586"/>
      <c r="H464" s="587"/>
      <c r="I464" s="588">
        <f>I62</f>
        <v>0</v>
      </c>
    </row>
    <row r="465" spans="2:9" x14ac:dyDescent="0.25">
      <c r="C465" s="589"/>
      <c r="H465" s="590"/>
      <c r="I465" s="45"/>
    </row>
    <row r="466" spans="2:9" x14ac:dyDescent="0.25">
      <c r="B466" s="581">
        <v>1400</v>
      </c>
      <c r="C466" s="582"/>
      <c r="D466" s="402" t="s">
        <v>213</v>
      </c>
      <c r="E466" s="402"/>
      <c r="F466" s="591"/>
      <c r="G466" s="586"/>
      <c r="H466" s="587"/>
      <c r="I466" s="588"/>
    </row>
    <row r="467" spans="2:9" x14ac:dyDescent="0.25">
      <c r="B467" s="581">
        <v>1500</v>
      </c>
      <c r="C467" s="582"/>
      <c r="D467" s="592" t="s">
        <v>34</v>
      </c>
      <c r="E467" s="592"/>
      <c r="F467" s="586"/>
      <c r="G467" s="586"/>
      <c r="H467" s="593"/>
      <c r="I467" s="199">
        <f>I104</f>
        <v>0</v>
      </c>
    </row>
    <row r="468" spans="2:9" ht="18" x14ac:dyDescent="0.25">
      <c r="B468" s="581" t="s">
        <v>64</v>
      </c>
      <c r="C468" s="594"/>
      <c r="D468" s="583" t="s">
        <v>65</v>
      </c>
      <c r="E468" s="591"/>
      <c r="F468" s="586"/>
      <c r="G468" s="586"/>
      <c r="H468" s="587"/>
      <c r="I468" s="588">
        <f>I147</f>
        <v>803562877</v>
      </c>
    </row>
    <row r="469" spans="2:9" x14ac:dyDescent="0.25">
      <c r="B469" s="508"/>
      <c r="C469" s="595"/>
      <c r="D469" s="402"/>
      <c r="E469" s="402"/>
      <c r="F469" s="488"/>
      <c r="G469" s="488"/>
      <c r="H469" s="590"/>
      <c r="I469" s="45"/>
    </row>
    <row r="470" spans="2:9" ht="14.4" customHeight="1" x14ac:dyDescent="0.25">
      <c r="B470" s="596">
        <v>2100</v>
      </c>
      <c r="C470" s="582"/>
      <c r="D470" s="583" t="s">
        <v>93</v>
      </c>
      <c r="E470" s="584"/>
      <c r="F470" s="586"/>
      <c r="G470" s="586"/>
      <c r="H470" s="587"/>
      <c r="I470" s="588">
        <f>I220</f>
        <v>0</v>
      </c>
    </row>
    <row r="471" spans="2:9" x14ac:dyDescent="0.25">
      <c r="B471" s="508"/>
      <c r="C471" s="595"/>
      <c r="D471" s="402"/>
      <c r="E471" s="402"/>
      <c r="F471" s="488"/>
      <c r="G471" s="488"/>
      <c r="H471" s="590"/>
      <c r="I471" s="45"/>
    </row>
    <row r="472" spans="2:9" ht="11.4" customHeight="1" x14ac:dyDescent="0.25">
      <c r="B472" s="581">
        <v>2200</v>
      </c>
      <c r="C472" s="582"/>
      <c r="D472" s="591" t="s">
        <v>116</v>
      </c>
      <c r="E472" s="591"/>
      <c r="F472" s="586"/>
      <c r="G472" s="586"/>
      <c r="H472" s="587"/>
      <c r="I472" s="588">
        <f>I291</f>
        <v>0</v>
      </c>
    </row>
    <row r="473" spans="2:9" x14ac:dyDescent="0.25">
      <c r="B473" s="508"/>
      <c r="C473" s="595"/>
      <c r="D473" s="402"/>
      <c r="E473" s="402"/>
      <c r="F473" s="488"/>
      <c r="G473" s="488"/>
      <c r="H473" s="590"/>
      <c r="I473" s="45"/>
    </row>
    <row r="474" spans="2:9" x14ac:dyDescent="0.25">
      <c r="B474" s="581">
        <v>2500</v>
      </c>
      <c r="C474" s="597"/>
      <c r="D474" s="583" t="s">
        <v>247</v>
      </c>
      <c r="E474" s="591"/>
      <c r="F474" s="586"/>
      <c r="G474" s="586"/>
      <c r="H474" s="587"/>
      <c r="I474" s="588">
        <f>I343</f>
        <v>0</v>
      </c>
    </row>
    <row r="475" spans="2:9" x14ac:dyDescent="0.25">
      <c r="B475" s="508"/>
      <c r="C475" s="595"/>
      <c r="D475" s="402"/>
      <c r="E475" s="402"/>
      <c r="F475" s="488"/>
      <c r="G475" s="488"/>
      <c r="H475" s="590"/>
      <c r="I475" s="45"/>
    </row>
    <row r="476" spans="2:9" x14ac:dyDescent="0.25">
      <c r="B476" s="581">
        <v>2600</v>
      </c>
      <c r="C476" s="597"/>
      <c r="D476" s="583" t="s">
        <v>214</v>
      </c>
      <c r="E476" s="591"/>
      <c r="F476" s="586"/>
      <c r="G476" s="586"/>
      <c r="H476" s="587"/>
      <c r="I476" s="588">
        <f>I374</f>
        <v>0</v>
      </c>
    </row>
    <row r="477" spans="2:9" x14ac:dyDescent="0.25">
      <c r="B477" s="508"/>
      <c r="C477" s="595"/>
      <c r="D477" s="408"/>
      <c r="E477" s="402"/>
      <c r="F477" s="488"/>
      <c r="G477" s="488"/>
      <c r="H477" s="590"/>
      <c r="I477" s="45"/>
    </row>
    <row r="478" spans="2:9" x14ac:dyDescent="0.25">
      <c r="B478" s="581">
        <v>3300</v>
      </c>
      <c r="C478" s="597"/>
      <c r="D478" s="591" t="s">
        <v>215</v>
      </c>
      <c r="E478" s="591"/>
      <c r="F478" s="586"/>
      <c r="G478" s="586"/>
      <c r="H478" s="587"/>
      <c r="I478" s="588">
        <f>I411</f>
        <v>0</v>
      </c>
    </row>
    <row r="479" spans="2:9" x14ac:dyDescent="0.25">
      <c r="B479" s="508"/>
      <c r="C479" s="595"/>
      <c r="D479" s="402"/>
      <c r="E479" s="402"/>
      <c r="F479" s="488"/>
      <c r="G479" s="488"/>
      <c r="H479" s="590"/>
      <c r="I479" s="45"/>
    </row>
    <row r="480" spans="2:9" x14ac:dyDescent="0.25">
      <c r="B480" s="581">
        <v>3400</v>
      </c>
      <c r="C480" s="597"/>
      <c r="D480" s="591" t="s">
        <v>216</v>
      </c>
      <c r="E480" s="591"/>
      <c r="F480" s="586"/>
      <c r="G480" s="586"/>
      <c r="H480" s="587"/>
      <c r="I480" s="588">
        <f>I456</f>
        <v>0</v>
      </c>
    </row>
    <row r="481" spans="2:9" x14ac:dyDescent="0.25">
      <c r="B481" s="508"/>
      <c r="C481" s="595"/>
      <c r="D481" s="402"/>
      <c r="E481" s="402"/>
      <c r="F481" s="488"/>
      <c r="G481" s="488"/>
      <c r="H481" s="590"/>
      <c r="I481" s="45"/>
    </row>
    <row r="482" spans="2:9" x14ac:dyDescent="0.25">
      <c r="B482" s="581">
        <v>3600</v>
      </c>
      <c r="C482" s="597"/>
      <c r="D482" s="591" t="s">
        <v>217</v>
      </c>
      <c r="E482" s="591"/>
      <c r="F482" s="586"/>
      <c r="G482" s="586"/>
      <c r="H482" s="587"/>
      <c r="I482" s="588"/>
    </row>
    <row r="483" spans="2:9" x14ac:dyDescent="0.25">
      <c r="B483" s="508"/>
      <c r="C483" s="595"/>
      <c r="D483" s="402"/>
      <c r="E483" s="402"/>
      <c r="F483" s="488"/>
      <c r="G483" s="488"/>
      <c r="H483" s="590"/>
      <c r="I483" s="45"/>
    </row>
    <row r="484" spans="2:9" x14ac:dyDescent="0.25">
      <c r="B484" s="581">
        <v>4100</v>
      </c>
      <c r="C484" s="597"/>
      <c r="D484" s="591" t="s">
        <v>218</v>
      </c>
      <c r="E484" s="591"/>
      <c r="F484" s="586"/>
      <c r="G484" s="586"/>
      <c r="H484" s="587"/>
      <c r="I484" s="588"/>
    </row>
    <row r="485" spans="2:9" x14ac:dyDescent="0.25">
      <c r="B485" s="508"/>
      <c r="C485" s="595"/>
      <c r="D485" s="402"/>
      <c r="E485" s="402"/>
      <c r="F485" s="488"/>
      <c r="G485" s="488"/>
      <c r="H485" s="590"/>
      <c r="I485" s="45"/>
    </row>
    <row r="486" spans="2:9" x14ac:dyDescent="0.25">
      <c r="B486" s="596">
        <v>4200</v>
      </c>
      <c r="C486" s="598"/>
      <c r="D486" s="599" t="s">
        <v>219</v>
      </c>
      <c r="E486" s="600"/>
      <c r="F486" s="600"/>
      <c r="G486" s="601"/>
      <c r="H486" s="602"/>
      <c r="I486" s="588"/>
    </row>
    <row r="487" spans="2:9" x14ac:dyDescent="0.25">
      <c r="B487" s="603"/>
      <c r="C487" s="604"/>
      <c r="D487" s="530"/>
      <c r="E487" s="530"/>
      <c r="F487" s="605"/>
      <c r="G487" s="605"/>
      <c r="H487" s="606"/>
      <c r="I487" s="45"/>
    </row>
    <row r="488" spans="2:9" x14ac:dyDescent="0.25">
      <c r="B488" s="596">
        <v>4300</v>
      </c>
      <c r="C488" s="598"/>
      <c r="D488" s="599" t="s">
        <v>411</v>
      </c>
      <c r="E488" s="600"/>
      <c r="F488" s="600"/>
      <c r="G488" s="601"/>
      <c r="H488" s="602"/>
      <c r="I488" s="588"/>
    </row>
    <row r="489" spans="2:9" hidden="1" x14ac:dyDescent="0.25">
      <c r="B489" s="603"/>
      <c r="C489" s="604"/>
      <c r="D489" s="530"/>
      <c r="E489" s="530"/>
      <c r="F489" s="605"/>
      <c r="G489" s="605"/>
      <c r="H489" s="606"/>
      <c r="I489" s="45"/>
    </row>
    <row r="490" spans="2:9" hidden="1" x14ac:dyDescent="0.25">
      <c r="B490" s="596">
        <v>4400</v>
      </c>
      <c r="C490" s="598"/>
      <c r="D490" s="599" t="s">
        <v>412</v>
      </c>
      <c r="E490" s="600"/>
      <c r="F490" s="600"/>
      <c r="G490" s="601"/>
      <c r="H490" s="602"/>
      <c r="I490" s="588"/>
    </row>
    <row r="491" spans="2:9" ht="12" hidden="1" customHeight="1" x14ac:dyDescent="0.25">
      <c r="B491" s="603"/>
      <c r="C491" s="604"/>
      <c r="D491" s="530"/>
      <c r="E491" s="530"/>
      <c r="F491" s="605"/>
      <c r="G491" s="605"/>
      <c r="H491" s="606"/>
      <c r="I491" s="45"/>
    </row>
    <row r="492" spans="2:9" hidden="1" x14ac:dyDescent="0.25">
      <c r="B492" s="596">
        <v>4500</v>
      </c>
      <c r="C492" s="598"/>
      <c r="D492" s="599" t="s">
        <v>413</v>
      </c>
      <c r="E492" s="600"/>
      <c r="F492" s="600"/>
      <c r="G492" s="601"/>
      <c r="H492" s="602"/>
      <c r="I492" s="588"/>
    </row>
    <row r="493" spans="2:9" hidden="1" x14ac:dyDescent="0.25">
      <c r="B493" s="603"/>
      <c r="C493" s="604"/>
      <c r="D493" s="607"/>
      <c r="E493" s="530"/>
      <c r="F493" s="605"/>
      <c r="G493" s="605"/>
      <c r="H493" s="606"/>
      <c r="I493" s="45"/>
    </row>
    <row r="494" spans="2:9" hidden="1" x14ac:dyDescent="0.25">
      <c r="B494" s="596">
        <v>4600</v>
      </c>
      <c r="C494" s="598"/>
      <c r="D494" s="599" t="s">
        <v>414</v>
      </c>
      <c r="E494" s="600"/>
      <c r="F494" s="600"/>
      <c r="G494" s="601"/>
      <c r="H494" s="602"/>
      <c r="I494" s="588"/>
    </row>
    <row r="495" spans="2:9" ht="26" customHeight="1" x14ac:dyDescent="0.25">
      <c r="B495" s="581" t="s">
        <v>197</v>
      </c>
      <c r="C495" s="582"/>
      <c r="D495" s="591" t="s">
        <v>415</v>
      </c>
      <c r="E495" s="591"/>
      <c r="F495" s="586"/>
      <c r="G495" s="586"/>
      <c r="H495" s="587"/>
      <c r="I495" s="588"/>
    </row>
    <row r="496" spans="2:9" ht="26" customHeight="1" x14ac:dyDescent="0.25">
      <c r="B496" s="581">
        <v>5100</v>
      </c>
      <c r="C496" s="582"/>
      <c r="D496" s="591" t="s">
        <v>416</v>
      </c>
      <c r="E496" s="591"/>
      <c r="F496" s="586"/>
      <c r="G496" s="586"/>
      <c r="H496" s="587"/>
      <c r="I496" s="588"/>
    </row>
    <row r="497" spans="2:12" ht="26" customHeight="1" x14ac:dyDescent="0.25">
      <c r="B497" s="581">
        <v>5200</v>
      </c>
      <c r="C497" s="582"/>
      <c r="D497" s="591" t="s">
        <v>417</v>
      </c>
      <c r="E497" s="591"/>
      <c r="F497" s="586"/>
      <c r="G497" s="586"/>
      <c r="H497" s="587"/>
      <c r="I497" s="588"/>
    </row>
    <row r="498" spans="2:12" ht="26" customHeight="1" x14ac:dyDescent="0.25">
      <c r="B498" s="581">
        <v>5400</v>
      </c>
      <c r="C498" s="597"/>
      <c r="D498" s="591" t="s">
        <v>220</v>
      </c>
      <c r="E498" s="591"/>
      <c r="F498" s="586"/>
      <c r="G498" s="586"/>
      <c r="H498" s="587"/>
      <c r="I498" s="588"/>
    </row>
    <row r="499" spans="2:12" ht="26" customHeight="1" x14ac:dyDescent="0.25">
      <c r="B499" s="581">
        <v>5500</v>
      </c>
      <c r="C499" s="597"/>
      <c r="D499" s="591" t="s">
        <v>418</v>
      </c>
      <c r="E499" s="591"/>
      <c r="F499" s="586"/>
      <c r="G499" s="586"/>
      <c r="H499" s="587"/>
      <c r="I499" s="588"/>
    </row>
    <row r="500" spans="2:12" ht="26" customHeight="1" x14ac:dyDescent="0.25">
      <c r="B500" s="581">
        <v>5700</v>
      </c>
      <c r="C500" s="597"/>
      <c r="D500" s="591" t="s">
        <v>419</v>
      </c>
      <c r="E500" s="591"/>
      <c r="F500" s="586"/>
      <c r="G500" s="586"/>
      <c r="H500" s="587"/>
      <c r="I500" s="588"/>
    </row>
    <row r="501" spans="2:12" ht="26" customHeight="1" thickBot="1" x14ac:dyDescent="0.3">
      <c r="B501" s="581">
        <v>5800</v>
      </c>
      <c r="C501" s="597"/>
      <c r="D501" s="591" t="s">
        <v>420</v>
      </c>
      <c r="E501" s="591"/>
      <c r="F501" s="586"/>
      <c r="G501" s="586"/>
      <c r="H501" s="587"/>
      <c r="I501" s="588"/>
    </row>
    <row r="502" spans="2:12" ht="26" hidden="1" customHeight="1" x14ac:dyDescent="0.25">
      <c r="B502" s="581">
        <v>5900</v>
      </c>
      <c r="C502" s="598"/>
      <c r="D502" s="600" t="s">
        <v>421</v>
      </c>
      <c r="E502" s="600"/>
      <c r="F502" s="586"/>
      <c r="G502" s="586"/>
      <c r="H502" s="587"/>
      <c r="I502" s="588"/>
    </row>
    <row r="503" spans="2:12" ht="26" customHeight="1" x14ac:dyDescent="0.25">
      <c r="B503" s="609"/>
      <c r="C503" s="610"/>
      <c r="D503" s="611" t="s">
        <v>248</v>
      </c>
      <c r="E503" s="695" t="s">
        <v>422</v>
      </c>
      <c r="F503" s="695"/>
      <c r="G503" s="695"/>
      <c r="H503" s="695"/>
      <c r="I503" s="612">
        <f>SUM(I463:I502)</f>
        <v>803562877</v>
      </c>
      <c r="L503" s="608"/>
    </row>
    <row r="504" spans="2:12" ht="26" customHeight="1" x14ac:dyDescent="0.25">
      <c r="B504" s="613"/>
      <c r="C504" s="592"/>
      <c r="D504" s="614" t="s">
        <v>249</v>
      </c>
      <c r="E504" s="696" t="s">
        <v>423</v>
      </c>
      <c r="F504" s="696"/>
      <c r="G504" s="696"/>
      <c r="H504" s="696"/>
      <c r="I504" s="209">
        <f>0.15*I503</f>
        <v>120534431.55</v>
      </c>
    </row>
    <row r="505" spans="2:12" ht="26" customHeight="1" x14ac:dyDescent="0.25">
      <c r="B505" s="613"/>
      <c r="C505" s="592"/>
      <c r="D505" s="614" t="s">
        <v>251</v>
      </c>
      <c r="E505" s="697" t="s">
        <v>424</v>
      </c>
      <c r="F505" s="697"/>
      <c r="G505" s="697"/>
      <c r="H505" s="697"/>
      <c r="I505" s="209">
        <f>I504+I503</f>
        <v>924097308.54999995</v>
      </c>
    </row>
    <row r="506" spans="2:12" ht="26" customHeight="1" x14ac:dyDescent="0.25">
      <c r="B506" s="615"/>
      <c r="C506" s="616"/>
      <c r="D506" s="617" t="s">
        <v>253</v>
      </c>
      <c r="E506" s="694" t="s">
        <v>425</v>
      </c>
      <c r="F506" s="694"/>
      <c r="G506" s="694"/>
      <c r="H506" s="694"/>
      <c r="I506" s="618">
        <f>0.165*I505</f>
        <v>152476055.91075</v>
      </c>
    </row>
    <row r="507" spans="2:12" ht="23.25" customHeight="1" thickBot="1" x14ac:dyDescent="0.3">
      <c r="B507" s="619" t="s">
        <v>426</v>
      </c>
      <c r="C507" s="620"/>
      <c r="D507" s="620"/>
      <c r="E507" s="621"/>
      <c r="F507" s="621"/>
      <c r="G507" s="621"/>
      <c r="H507" s="622"/>
      <c r="I507" s="623">
        <f>I506+I505</f>
        <v>1076573364.4607499</v>
      </c>
    </row>
    <row r="508" spans="2:12" x14ac:dyDescent="0.25">
      <c r="B508" s="624"/>
      <c r="C508" s="624"/>
      <c r="D508" s="624"/>
      <c r="E508" s="624"/>
      <c r="F508" s="624"/>
      <c r="G508" s="624"/>
      <c r="H508" s="624"/>
      <c r="I508" s="37"/>
    </row>
  </sheetData>
  <mergeCells count="24">
    <mergeCell ref="C56:E56"/>
    <mergeCell ref="B1:I1"/>
    <mergeCell ref="B3:C4"/>
    <mergeCell ref="D3:I4"/>
    <mergeCell ref="D6:I6"/>
    <mergeCell ref="B8:I8"/>
    <mergeCell ref="C17:E17"/>
    <mergeCell ref="C19:E19"/>
    <mergeCell ref="C21:E21"/>
    <mergeCell ref="C22:E22"/>
    <mergeCell ref="C23:E23"/>
    <mergeCell ref="C46:E46"/>
    <mergeCell ref="C102:E102"/>
    <mergeCell ref="C366:E366"/>
    <mergeCell ref="C368:E368"/>
    <mergeCell ref="C370:E370"/>
    <mergeCell ref="C386:E386"/>
    <mergeCell ref="C132:E132"/>
    <mergeCell ref="C140:E140"/>
    <mergeCell ref="C394:E394"/>
    <mergeCell ref="E506:H506"/>
    <mergeCell ref="E503:H503"/>
    <mergeCell ref="E504:H504"/>
    <mergeCell ref="E505:H505"/>
  </mergeCells>
  <printOptions horizontalCentered="1"/>
  <pageMargins left="0.45866141700000002" right="0.23622047244094499" top="0.45866141700000002" bottom="0.45866141700000002" header="0.511811023622047" footer="0.511811023622047"/>
  <pageSetup scale="70" firstPageNumber="27" orientation="portrait" r:id="rId1"/>
  <headerFooter alignWithMargins="0">
    <oddHeader xml:space="preserve">&amp;L
&amp;R   </oddHeader>
    <oddFooter>&amp;C&amp;14&amp;K0070C0&amp;P of &amp;N</oddFooter>
  </headerFooter>
  <rowBreaks count="9" manualBreakCount="9">
    <brk id="63" max="8" man="1"/>
    <brk id="105" max="8" man="1"/>
    <brk id="148" max="8" man="1"/>
    <brk id="220" max="8" man="1"/>
    <brk id="292" max="8" man="1"/>
    <brk id="344" max="8" man="1"/>
    <brk id="411" max="8" man="1"/>
    <brk id="457" max="8" man="1"/>
    <brk id="458" max="8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C00000"/>
  </sheetPr>
  <dimension ref="B1:L442"/>
  <sheetViews>
    <sheetView showGridLines="0" view="pageBreakPreview" topLeftCell="B141" zoomScaleNormal="100" zoomScaleSheetLayoutView="100" zoomScalePageLayoutView="79" workbookViewId="0">
      <selection activeCell="H136" sqref="H136"/>
    </sheetView>
  </sheetViews>
  <sheetFormatPr defaultColWidth="9.08984375" defaultRowHeight="14" x14ac:dyDescent="0.25"/>
  <cols>
    <col min="1" max="1" width="1.08984375" style="573" customWidth="1"/>
    <col min="2" max="2" width="10.453125" style="573" customWidth="1"/>
    <col min="3" max="3" width="8" style="573" customWidth="1"/>
    <col min="4" max="4" width="15.7265625" style="573" customWidth="1"/>
    <col min="5" max="5" width="48.453125" style="573" customWidth="1"/>
    <col min="6" max="6" width="13.453125" style="573" bestFit="1" customWidth="1"/>
    <col min="7" max="7" width="10.26953125" style="573" customWidth="1"/>
    <col min="8" max="8" width="15.7265625" style="573" customWidth="1"/>
    <col min="9" max="9" width="19.54296875" style="106" customWidth="1"/>
    <col min="10" max="10" width="9.08984375" style="573"/>
    <col min="11" max="11" width="12.81640625" style="573" bestFit="1" customWidth="1"/>
    <col min="12" max="12" width="22.26953125" style="573" customWidth="1"/>
    <col min="13" max="256" width="9.08984375" style="573"/>
    <col min="257" max="257" width="1.08984375" style="573" customWidth="1"/>
    <col min="258" max="258" width="10.453125" style="573" customWidth="1"/>
    <col min="259" max="259" width="8" style="573" customWidth="1"/>
    <col min="260" max="260" width="15.7265625" style="573" customWidth="1"/>
    <col min="261" max="261" width="35.81640625" style="573" customWidth="1"/>
    <col min="262" max="262" width="13.453125" style="573" bestFit="1" customWidth="1"/>
    <col min="263" max="263" width="10.26953125" style="573" customWidth="1"/>
    <col min="264" max="264" width="15.7265625" style="573" customWidth="1"/>
    <col min="265" max="265" width="19.54296875" style="573" customWidth="1"/>
    <col min="266" max="266" width="9.08984375" style="573"/>
    <col min="267" max="267" width="12.81640625" style="573" bestFit="1" customWidth="1"/>
    <col min="268" max="268" width="22.26953125" style="573" customWidth="1"/>
    <col min="269" max="512" width="9.08984375" style="573"/>
    <col min="513" max="513" width="1.08984375" style="573" customWidth="1"/>
    <col min="514" max="514" width="10.453125" style="573" customWidth="1"/>
    <col min="515" max="515" width="8" style="573" customWidth="1"/>
    <col min="516" max="516" width="15.7265625" style="573" customWidth="1"/>
    <col min="517" max="517" width="35.81640625" style="573" customWidth="1"/>
    <col min="518" max="518" width="13.453125" style="573" bestFit="1" customWidth="1"/>
    <col min="519" max="519" width="10.26953125" style="573" customWidth="1"/>
    <col min="520" max="520" width="15.7265625" style="573" customWidth="1"/>
    <col min="521" max="521" width="19.54296875" style="573" customWidth="1"/>
    <col min="522" max="522" width="9.08984375" style="573"/>
    <col min="523" max="523" width="12.81640625" style="573" bestFit="1" customWidth="1"/>
    <col min="524" max="524" width="22.26953125" style="573" customWidth="1"/>
    <col min="525" max="768" width="9.08984375" style="573"/>
    <col min="769" max="769" width="1.08984375" style="573" customWidth="1"/>
    <col min="770" max="770" width="10.453125" style="573" customWidth="1"/>
    <col min="771" max="771" width="8" style="573" customWidth="1"/>
    <col min="772" max="772" width="15.7265625" style="573" customWidth="1"/>
    <col min="773" max="773" width="35.81640625" style="573" customWidth="1"/>
    <col min="774" max="774" width="13.453125" style="573" bestFit="1" customWidth="1"/>
    <col min="775" max="775" width="10.26953125" style="573" customWidth="1"/>
    <col min="776" max="776" width="15.7265625" style="573" customWidth="1"/>
    <col min="777" max="777" width="19.54296875" style="573" customWidth="1"/>
    <col min="778" max="778" width="9.08984375" style="573"/>
    <col min="779" max="779" width="12.81640625" style="573" bestFit="1" customWidth="1"/>
    <col min="780" max="780" width="22.26953125" style="573" customWidth="1"/>
    <col min="781" max="1024" width="9.08984375" style="573"/>
    <col min="1025" max="1025" width="1.08984375" style="573" customWidth="1"/>
    <col min="1026" max="1026" width="10.453125" style="573" customWidth="1"/>
    <col min="1027" max="1027" width="8" style="573" customWidth="1"/>
    <col min="1028" max="1028" width="15.7265625" style="573" customWidth="1"/>
    <col min="1029" max="1029" width="35.81640625" style="573" customWidth="1"/>
    <col min="1030" max="1030" width="13.453125" style="573" bestFit="1" customWidth="1"/>
    <col min="1031" max="1031" width="10.26953125" style="573" customWidth="1"/>
    <col min="1032" max="1032" width="15.7265625" style="573" customWidth="1"/>
    <col min="1033" max="1033" width="19.54296875" style="573" customWidth="1"/>
    <col min="1034" max="1034" width="9.08984375" style="573"/>
    <col min="1035" max="1035" width="12.81640625" style="573" bestFit="1" customWidth="1"/>
    <col min="1036" max="1036" width="22.26953125" style="573" customWidth="1"/>
    <col min="1037" max="1280" width="9.08984375" style="573"/>
    <col min="1281" max="1281" width="1.08984375" style="573" customWidth="1"/>
    <col min="1282" max="1282" width="10.453125" style="573" customWidth="1"/>
    <col min="1283" max="1283" width="8" style="573" customWidth="1"/>
    <col min="1284" max="1284" width="15.7265625" style="573" customWidth="1"/>
    <col min="1285" max="1285" width="35.81640625" style="573" customWidth="1"/>
    <col min="1286" max="1286" width="13.453125" style="573" bestFit="1" customWidth="1"/>
    <col min="1287" max="1287" width="10.26953125" style="573" customWidth="1"/>
    <col min="1288" max="1288" width="15.7265625" style="573" customWidth="1"/>
    <col min="1289" max="1289" width="19.54296875" style="573" customWidth="1"/>
    <col min="1290" max="1290" width="9.08984375" style="573"/>
    <col min="1291" max="1291" width="12.81640625" style="573" bestFit="1" customWidth="1"/>
    <col min="1292" max="1292" width="22.26953125" style="573" customWidth="1"/>
    <col min="1293" max="1536" width="9.08984375" style="573"/>
    <col min="1537" max="1537" width="1.08984375" style="573" customWidth="1"/>
    <col min="1538" max="1538" width="10.453125" style="573" customWidth="1"/>
    <col min="1539" max="1539" width="8" style="573" customWidth="1"/>
    <col min="1540" max="1540" width="15.7265625" style="573" customWidth="1"/>
    <col min="1541" max="1541" width="35.81640625" style="573" customWidth="1"/>
    <col min="1542" max="1542" width="13.453125" style="573" bestFit="1" customWidth="1"/>
    <col min="1543" max="1543" width="10.26953125" style="573" customWidth="1"/>
    <col min="1544" max="1544" width="15.7265625" style="573" customWidth="1"/>
    <col min="1545" max="1545" width="19.54296875" style="573" customWidth="1"/>
    <col min="1546" max="1546" width="9.08984375" style="573"/>
    <col min="1547" max="1547" width="12.81640625" style="573" bestFit="1" customWidth="1"/>
    <col min="1548" max="1548" width="22.26953125" style="573" customWidth="1"/>
    <col min="1549" max="1792" width="9.08984375" style="573"/>
    <col min="1793" max="1793" width="1.08984375" style="573" customWidth="1"/>
    <col min="1794" max="1794" width="10.453125" style="573" customWidth="1"/>
    <col min="1795" max="1795" width="8" style="573" customWidth="1"/>
    <col min="1796" max="1796" width="15.7265625" style="573" customWidth="1"/>
    <col min="1797" max="1797" width="35.81640625" style="573" customWidth="1"/>
    <col min="1798" max="1798" width="13.453125" style="573" bestFit="1" customWidth="1"/>
    <col min="1799" max="1799" width="10.26953125" style="573" customWidth="1"/>
    <col min="1800" max="1800" width="15.7265625" style="573" customWidth="1"/>
    <col min="1801" max="1801" width="19.54296875" style="573" customWidth="1"/>
    <col min="1802" max="1802" width="9.08984375" style="573"/>
    <col min="1803" max="1803" width="12.81640625" style="573" bestFit="1" customWidth="1"/>
    <col min="1804" max="1804" width="22.26953125" style="573" customWidth="1"/>
    <col min="1805" max="2048" width="9.08984375" style="573"/>
    <col min="2049" max="2049" width="1.08984375" style="573" customWidth="1"/>
    <col min="2050" max="2050" width="10.453125" style="573" customWidth="1"/>
    <col min="2051" max="2051" width="8" style="573" customWidth="1"/>
    <col min="2052" max="2052" width="15.7265625" style="573" customWidth="1"/>
    <col min="2053" max="2053" width="35.81640625" style="573" customWidth="1"/>
    <col min="2054" max="2054" width="13.453125" style="573" bestFit="1" customWidth="1"/>
    <col min="2055" max="2055" width="10.26953125" style="573" customWidth="1"/>
    <col min="2056" max="2056" width="15.7265625" style="573" customWidth="1"/>
    <col min="2057" max="2057" width="19.54296875" style="573" customWidth="1"/>
    <col min="2058" max="2058" width="9.08984375" style="573"/>
    <col min="2059" max="2059" width="12.81640625" style="573" bestFit="1" customWidth="1"/>
    <col min="2060" max="2060" width="22.26953125" style="573" customWidth="1"/>
    <col min="2061" max="2304" width="9.08984375" style="573"/>
    <col min="2305" max="2305" width="1.08984375" style="573" customWidth="1"/>
    <col min="2306" max="2306" width="10.453125" style="573" customWidth="1"/>
    <col min="2307" max="2307" width="8" style="573" customWidth="1"/>
    <col min="2308" max="2308" width="15.7265625" style="573" customWidth="1"/>
    <col min="2309" max="2309" width="35.81640625" style="573" customWidth="1"/>
    <col min="2310" max="2310" width="13.453125" style="573" bestFit="1" customWidth="1"/>
    <col min="2311" max="2311" width="10.26953125" style="573" customWidth="1"/>
    <col min="2312" max="2312" width="15.7265625" style="573" customWidth="1"/>
    <col min="2313" max="2313" width="19.54296875" style="573" customWidth="1"/>
    <col min="2314" max="2314" width="9.08984375" style="573"/>
    <col min="2315" max="2315" width="12.81640625" style="573" bestFit="1" customWidth="1"/>
    <col min="2316" max="2316" width="22.26953125" style="573" customWidth="1"/>
    <col min="2317" max="2560" width="9.08984375" style="573"/>
    <col min="2561" max="2561" width="1.08984375" style="573" customWidth="1"/>
    <col min="2562" max="2562" width="10.453125" style="573" customWidth="1"/>
    <col min="2563" max="2563" width="8" style="573" customWidth="1"/>
    <col min="2564" max="2564" width="15.7265625" style="573" customWidth="1"/>
    <col min="2565" max="2565" width="35.81640625" style="573" customWidth="1"/>
    <col min="2566" max="2566" width="13.453125" style="573" bestFit="1" customWidth="1"/>
    <col min="2567" max="2567" width="10.26953125" style="573" customWidth="1"/>
    <col min="2568" max="2568" width="15.7265625" style="573" customWidth="1"/>
    <col min="2569" max="2569" width="19.54296875" style="573" customWidth="1"/>
    <col min="2570" max="2570" width="9.08984375" style="573"/>
    <col min="2571" max="2571" width="12.81640625" style="573" bestFit="1" customWidth="1"/>
    <col min="2572" max="2572" width="22.26953125" style="573" customWidth="1"/>
    <col min="2573" max="2816" width="9.08984375" style="573"/>
    <col min="2817" max="2817" width="1.08984375" style="573" customWidth="1"/>
    <col min="2818" max="2818" width="10.453125" style="573" customWidth="1"/>
    <col min="2819" max="2819" width="8" style="573" customWidth="1"/>
    <col min="2820" max="2820" width="15.7265625" style="573" customWidth="1"/>
    <col min="2821" max="2821" width="35.81640625" style="573" customWidth="1"/>
    <col min="2822" max="2822" width="13.453125" style="573" bestFit="1" customWidth="1"/>
    <col min="2823" max="2823" width="10.26953125" style="573" customWidth="1"/>
    <col min="2824" max="2824" width="15.7265625" style="573" customWidth="1"/>
    <col min="2825" max="2825" width="19.54296875" style="573" customWidth="1"/>
    <col min="2826" max="2826" width="9.08984375" style="573"/>
    <col min="2827" max="2827" width="12.81640625" style="573" bestFit="1" customWidth="1"/>
    <col min="2828" max="2828" width="22.26953125" style="573" customWidth="1"/>
    <col min="2829" max="3072" width="9.08984375" style="573"/>
    <col min="3073" max="3073" width="1.08984375" style="573" customWidth="1"/>
    <col min="3074" max="3074" width="10.453125" style="573" customWidth="1"/>
    <col min="3075" max="3075" width="8" style="573" customWidth="1"/>
    <col min="3076" max="3076" width="15.7265625" style="573" customWidth="1"/>
    <col min="3077" max="3077" width="35.81640625" style="573" customWidth="1"/>
    <col min="3078" max="3078" width="13.453125" style="573" bestFit="1" customWidth="1"/>
    <col min="3079" max="3079" width="10.26953125" style="573" customWidth="1"/>
    <col min="3080" max="3080" width="15.7265625" style="573" customWidth="1"/>
    <col min="3081" max="3081" width="19.54296875" style="573" customWidth="1"/>
    <col min="3082" max="3082" width="9.08984375" style="573"/>
    <col min="3083" max="3083" width="12.81640625" style="573" bestFit="1" customWidth="1"/>
    <col min="3084" max="3084" width="22.26953125" style="573" customWidth="1"/>
    <col min="3085" max="3328" width="9.08984375" style="573"/>
    <col min="3329" max="3329" width="1.08984375" style="573" customWidth="1"/>
    <col min="3330" max="3330" width="10.453125" style="573" customWidth="1"/>
    <col min="3331" max="3331" width="8" style="573" customWidth="1"/>
    <col min="3332" max="3332" width="15.7265625" style="573" customWidth="1"/>
    <col min="3333" max="3333" width="35.81640625" style="573" customWidth="1"/>
    <col min="3334" max="3334" width="13.453125" style="573" bestFit="1" customWidth="1"/>
    <col min="3335" max="3335" width="10.26953125" style="573" customWidth="1"/>
    <col min="3336" max="3336" width="15.7265625" style="573" customWidth="1"/>
    <col min="3337" max="3337" width="19.54296875" style="573" customWidth="1"/>
    <col min="3338" max="3338" width="9.08984375" style="573"/>
    <col min="3339" max="3339" width="12.81640625" style="573" bestFit="1" customWidth="1"/>
    <col min="3340" max="3340" width="22.26953125" style="573" customWidth="1"/>
    <col min="3341" max="3584" width="9.08984375" style="573"/>
    <col min="3585" max="3585" width="1.08984375" style="573" customWidth="1"/>
    <col min="3586" max="3586" width="10.453125" style="573" customWidth="1"/>
    <col min="3587" max="3587" width="8" style="573" customWidth="1"/>
    <col min="3588" max="3588" width="15.7265625" style="573" customWidth="1"/>
    <col min="3589" max="3589" width="35.81640625" style="573" customWidth="1"/>
    <col min="3590" max="3590" width="13.453125" style="573" bestFit="1" customWidth="1"/>
    <col min="3591" max="3591" width="10.26953125" style="573" customWidth="1"/>
    <col min="3592" max="3592" width="15.7265625" style="573" customWidth="1"/>
    <col min="3593" max="3593" width="19.54296875" style="573" customWidth="1"/>
    <col min="3594" max="3594" width="9.08984375" style="573"/>
    <col min="3595" max="3595" width="12.81640625" style="573" bestFit="1" customWidth="1"/>
    <col min="3596" max="3596" width="22.26953125" style="573" customWidth="1"/>
    <col min="3597" max="3840" width="9.08984375" style="573"/>
    <col min="3841" max="3841" width="1.08984375" style="573" customWidth="1"/>
    <col min="3842" max="3842" width="10.453125" style="573" customWidth="1"/>
    <col min="3843" max="3843" width="8" style="573" customWidth="1"/>
    <col min="3844" max="3844" width="15.7265625" style="573" customWidth="1"/>
    <col min="3845" max="3845" width="35.81640625" style="573" customWidth="1"/>
    <col min="3846" max="3846" width="13.453125" style="573" bestFit="1" customWidth="1"/>
    <col min="3847" max="3847" width="10.26953125" style="573" customWidth="1"/>
    <col min="3848" max="3848" width="15.7265625" style="573" customWidth="1"/>
    <col min="3849" max="3849" width="19.54296875" style="573" customWidth="1"/>
    <col min="3850" max="3850" width="9.08984375" style="573"/>
    <col min="3851" max="3851" width="12.81640625" style="573" bestFit="1" customWidth="1"/>
    <col min="3852" max="3852" width="22.26953125" style="573" customWidth="1"/>
    <col min="3853" max="4096" width="9.08984375" style="573"/>
    <col min="4097" max="4097" width="1.08984375" style="573" customWidth="1"/>
    <col min="4098" max="4098" width="10.453125" style="573" customWidth="1"/>
    <col min="4099" max="4099" width="8" style="573" customWidth="1"/>
    <col min="4100" max="4100" width="15.7265625" style="573" customWidth="1"/>
    <col min="4101" max="4101" width="35.81640625" style="573" customWidth="1"/>
    <col min="4102" max="4102" width="13.453125" style="573" bestFit="1" customWidth="1"/>
    <col min="4103" max="4103" width="10.26953125" style="573" customWidth="1"/>
    <col min="4104" max="4104" width="15.7265625" style="573" customWidth="1"/>
    <col min="4105" max="4105" width="19.54296875" style="573" customWidth="1"/>
    <col min="4106" max="4106" width="9.08984375" style="573"/>
    <col min="4107" max="4107" width="12.81640625" style="573" bestFit="1" customWidth="1"/>
    <col min="4108" max="4108" width="22.26953125" style="573" customWidth="1"/>
    <col min="4109" max="4352" width="9.08984375" style="573"/>
    <col min="4353" max="4353" width="1.08984375" style="573" customWidth="1"/>
    <col min="4354" max="4354" width="10.453125" style="573" customWidth="1"/>
    <col min="4355" max="4355" width="8" style="573" customWidth="1"/>
    <col min="4356" max="4356" width="15.7265625" style="573" customWidth="1"/>
    <col min="4357" max="4357" width="35.81640625" style="573" customWidth="1"/>
    <col min="4358" max="4358" width="13.453125" style="573" bestFit="1" customWidth="1"/>
    <col min="4359" max="4359" width="10.26953125" style="573" customWidth="1"/>
    <col min="4360" max="4360" width="15.7265625" style="573" customWidth="1"/>
    <col min="4361" max="4361" width="19.54296875" style="573" customWidth="1"/>
    <col min="4362" max="4362" width="9.08984375" style="573"/>
    <col min="4363" max="4363" width="12.81640625" style="573" bestFit="1" customWidth="1"/>
    <col min="4364" max="4364" width="22.26953125" style="573" customWidth="1"/>
    <col min="4365" max="4608" width="9.08984375" style="573"/>
    <col min="4609" max="4609" width="1.08984375" style="573" customWidth="1"/>
    <col min="4610" max="4610" width="10.453125" style="573" customWidth="1"/>
    <col min="4611" max="4611" width="8" style="573" customWidth="1"/>
    <col min="4612" max="4612" width="15.7265625" style="573" customWidth="1"/>
    <col min="4613" max="4613" width="35.81640625" style="573" customWidth="1"/>
    <col min="4614" max="4614" width="13.453125" style="573" bestFit="1" customWidth="1"/>
    <col min="4615" max="4615" width="10.26953125" style="573" customWidth="1"/>
    <col min="4616" max="4616" width="15.7265625" style="573" customWidth="1"/>
    <col min="4617" max="4617" width="19.54296875" style="573" customWidth="1"/>
    <col min="4618" max="4618" width="9.08984375" style="573"/>
    <col min="4619" max="4619" width="12.81640625" style="573" bestFit="1" customWidth="1"/>
    <col min="4620" max="4620" width="22.26953125" style="573" customWidth="1"/>
    <col min="4621" max="4864" width="9.08984375" style="573"/>
    <col min="4865" max="4865" width="1.08984375" style="573" customWidth="1"/>
    <col min="4866" max="4866" width="10.453125" style="573" customWidth="1"/>
    <col min="4867" max="4867" width="8" style="573" customWidth="1"/>
    <col min="4868" max="4868" width="15.7265625" style="573" customWidth="1"/>
    <col min="4869" max="4869" width="35.81640625" style="573" customWidth="1"/>
    <col min="4870" max="4870" width="13.453125" style="573" bestFit="1" customWidth="1"/>
    <col min="4871" max="4871" width="10.26953125" style="573" customWidth="1"/>
    <col min="4872" max="4872" width="15.7265625" style="573" customWidth="1"/>
    <col min="4873" max="4873" width="19.54296875" style="573" customWidth="1"/>
    <col min="4874" max="4874" width="9.08984375" style="573"/>
    <col min="4875" max="4875" width="12.81640625" style="573" bestFit="1" customWidth="1"/>
    <col min="4876" max="4876" width="22.26953125" style="573" customWidth="1"/>
    <col min="4877" max="5120" width="9.08984375" style="573"/>
    <col min="5121" max="5121" width="1.08984375" style="573" customWidth="1"/>
    <col min="5122" max="5122" width="10.453125" style="573" customWidth="1"/>
    <col min="5123" max="5123" width="8" style="573" customWidth="1"/>
    <col min="5124" max="5124" width="15.7265625" style="573" customWidth="1"/>
    <col min="5125" max="5125" width="35.81640625" style="573" customWidth="1"/>
    <col min="5126" max="5126" width="13.453125" style="573" bestFit="1" customWidth="1"/>
    <col min="5127" max="5127" width="10.26953125" style="573" customWidth="1"/>
    <col min="5128" max="5128" width="15.7265625" style="573" customWidth="1"/>
    <col min="5129" max="5129" width="19.54296875" style="573" customWidth="1"/>
    <col min="5130" max="5130" width="9.08984375" style="573"/>
    <col min="5131" max="5131" width="12.81640625" style="573" bestFit="1" customWidth="1"/>
    <col min="5132" max="5132" width="22.26953125" style="573" customWidth="1"/>
    <col min="5133" max="5376" width="9.08984375" style="573"/>
    <col min="5377" max="5377" width="1.08984375" style="573" customWidth="1"/>
    <col min="5378" max="5378" width="10.453125" style="573" customWidth="1"/>
    <col min="5379" max="5379" width="8" style="573" customWidth="1"/>
    <col min="5380" max="5380" width="15.7265625" style="573" customWidth="1"/>
    <col min="5381" max="5381" width="35.81640625" style="573" customWidth="1"/>
    <col min="5382" max="5382" width="13.453125" style="573" bestFit="1" customWidth="1"/>
    <col min="5383" max="5383" width="10.26953125" style="573" customWidth="1"/>
    <col min="5384" max="5384" width="15.7265625" style="573" customWidth="1"/>
    <col min="5385" max="5385" width="19.54296875" style="573" customWidth="1"/>
    <col min="5386" max="5386" width="9.08984375" style="573"/>
    <col min="5387" max="5387" width="12.81640625" style="573" bestFit="1" customWidth="1"/>
    <col min="5388" max="5388" width="22.26953125" style="573" customWidth="1"/>
    <col min="5389" max="5632" width="9.08984375" style="573"/>
    <col min="5633" max="5633" width="1.08984375" style="573" customWidth="1"/>
    <col min="5634" max="5634" width="10.453125" style="573" customWidth="1"/>
    <col min="5635" max="5635" width="8" style="573" customWidth="1"/>
    <col min="5636" max="5636" width="15.7265625" style="573" customWidth="1"/>
    <col min="5637" max="5637" width="35.81640625" style="573" customWidth="1"/>
    <col min="5638" max="5638" width="13.453125" style="573" bestFit="1" customWidth="1"/>
    <col min="5639" max="5639" width="10.26953125" style="573" customWidth="1"/>
    <col min="5640" max="5640" width="15.7265625" style="573" customWidth="1"/>
    <col min="5641" max="5641" width="19.54296875" style="573" customWidth="1"/>
    <col min="5642" max="5642" width="9.08984375" style="573"/>
    <col min="5643" max="5643" width="12.81640625" style="573" bestFit="1" customWidth="1"/>
    <col min="5644" max="5644" width="22.26953125" style="573" customWidth="1"/>
    <col min="5645" max="5888" width="9.08984375" style="573"/>
    <col min="5889" max="5889" width="1.08984375" style="573" customWidth="1"/>
    <col min="5890" max="5890" width="10.453125" style="573" customWidth="1"/>
    <col min="5891" max="5891" width="8" style="573" customWidth="1"/>
    <col min="5892" max="5892" width="15.7265625" style="573" customWidth="1"/>
    <col min="5893" max="5893" width="35.81640625" style="573" customWidth="1"/>
    <col min="5894" max="5894" width="13.453125" style="573" bestFit="1" customWidth="1"/>
    <col min="5895" max="5895" width="10.26953125" style="573" customWidth="1"/>
    <col min="5896" max="5896" width="15.7265625" style="573" customWidth="1"/>
    <col min="5897" max="5897" width="19.54296875" style="573" customWidth="1"/>
    <col min="5898" max="5898" width="9.08984375" style="573"/>
    <col min="5899" max="5899" width="12.81640625" style="573" bestFit="1" customWidth="1"/>
    <col min="5900" max="5900" width="22.26953125" style="573" customWidth="1"/>
    <col min="5901" max="6144" width="9.08984375" style="573"/>
    <col min="6145" max="6145" width="1.08984375" style="573" customWidth="1"/>
    <col min="6146" max="6146" width="10.453125" style="573" customWidth="1"/>
    <col min="6147" max="6147" width="8" style="573" customWidth="1"/>
    <col min="6148" max="6148" width="15.7265625" style="573" customWidth="1"/>
    <col min="6149" max="6149" width="35.81640625" style="573" customWidth="1"/>
    <col min="6150" max="6150" width="13.453125" style="573" bestFit="1" customWidth="1"/>
    <col min="6151" max="6151" width="10.26953125" style="573" customWidth="1"/>
    <col min="6152" max="6152" width="15.7265625" style="573" customWidth="1"/>
    <col min="6153" max="6153" width="19.54296875" style="573" customWidth="1"/>
    <col min="6154" max="6154" width="9.08984375" style="573"/>
    <col min="6155" max="6155" width="12.81640625" style="573" bestFit="1" customWidth="1"/>
    <col min="6156" max="6156" width="22.26953125" style="573" customWidth="1"/>
    <col min="6157" max="6400" width="9.08984375" style="573"/>
    <col min="6401" max="6401" width="1.08984375" style="573" customWidth="1"/>
    <col min="6402" max="6402" width="10.453125" style="573" customWidth="1"/>
    <col min="6403" max="6403" width="8" style="573" customWidth="1"/>
    <col min="6404" max="6404" width="15.7265625" style="573" customWidth="1"/>
    <col min="6405" max="6405" width="35.81640625" style="573" customWidth="1"/>
    <col min="6406" max="6406" width="13.453125" style="573" bestFit="1" customWidth="1"/>
    <col min="6407" max="6407" width="10.26953125" style="573" customWidth="1"/>
    <col min="6408" max="6408" width="15.7265625" style="573" customWidth="1"/>
    <col min="6409" max="6409" width="19.54296875" style="573" customWidth="1"/>
    <col min="6410" max="6410" width="9.08984375" style="573"/>
    <col min="6411" max="6411" width="12.81640625" style="573" bestFit="1" customWidth="1"/>
    <col min="6412" max="6412" width="22.26953125" style="573" customWidth="1"/>
    <col min="6413" max="6656" width="9.08984375" style="573"/>
    <col min="6657" max="6657" width="1.08984375" style="573" customWidth="1"/>
    <col min="6658" max="6658" width="10.453125" style="573" customWidth="1"/>
    <col min="6659" max="6659" width="8" style="573" customWidth="1"/>
    <col min="6660" max="6660" width="15.7265625" style="573" customWidth="1"/>
    <col min="6661" max="6661" width="35.81640625" style="573" customWidth="1"/>
    <col min="6662" max="6662" width="13.453125" style="573" bestFit="1" customWidth="1"/>
    <col min="6663" max="6663" width="10.26953125" style="573" customWidth="1"/>
    <col min="6664" max="6664" width="15.7265625" style="573" customWidth="1"/>
    <col min="6665" max="6665" width="19.54296875" style="573" customWidth="1"/>
    <col min="6666" max="6666" width="9.08984375" style="573"/>
    <col min="6667" max="6667" width="12.81640625" style="573" bestFit="1" customWidth="1"/>
    <col min="6668" max="6668" width="22.26953125" style="573" customWidth="1"/>
    <col min="6669" max="6912" width="9.08984375" style="573"/>
    <col min="6913" max="6913" width="1.08984375" style="573" customWidth="1"/>
    <col min="6914" max="6914" width="10.453125" style="573" customWidth="1"/>
    <col min="6915" max="6915" width="8" style="573" customWidth="1"/>
    <col min="6916" max="6916" width="15.7265625" style="573" customWidth="1"/>
    <col min="6917" max="6917" width="35.81640625" style="573" customWidth="1"/>
    <col min="6918" max="6918" width="13.453125" style="573" bestFit="1" customWidth="1"/>
    <col min="6919" max="6919" width="10.26953125" style="573" customWidth="1"/>
    <col min="6920" max="6920" width="15.7265625" style="573" customWidth="1"/>
    <col min="6921" max="6921" width="19.54296875" style="573" customWidth="1"/>
    <col min="6922" max="6922" width="9.08984375" style="573"/>
    <col min="6923" max="6923" width="12.81640625" style="573" bestFit="1" customWidth="1"/>
    <col min="6924" max="6924" width="22.26953125" style="573" customWidth="1"/>
    <col min="6925" max="7168" width="9.08984375" style="573"/>
    <col min="7169" max="7169" width="1.08984375" style="573" customWidth="1"/>
    <col min="7170" max="7170" width="10.453125" style="573" customWidth="1"/>
    <col min="7171" max="7171" width="8" style="573" customWidth="1"/>
    <col min="7172" max="7172" width="15.7265625" style="573" customWidth="1"/>
    <col min="7173" max="7173" width="35.81640625" style="573" customWidth="1"/>
    <col min="7174" max="7174" width="13.453125" style="573" bestFit="1" customWidth="1"/>
    <col min="7175" max="7175" width="10.26953125" style="573" customWidth="1"/>
    <col min="7176" max="7176" width="15.7265625" style="573" customWidth="1"/>
    <col min="7177" max="7177" width="19.54296875" style="573" customWidth="1"/>
    <col min="7178" max="7178" width="9.08984375" style="573"/>
    <col min="7179" max="7179" width="12.81640625" style="573" bestFit="1" customWidth="1"/>
    <col min="7180" max="7180" width="22.26953125" style="573" customWidth="1"/>
    <col min="7181" max="7424" width="9.08984375" style="573"/>
    <col min="7425" max="7425" width="1.08984375" style="573" customWidth="1"/>
    <col min="7426" max="7426" width="10.453125" style="573" customWidth="1"/>
    <col min="7427" max="7427" width="8" style="573" customWidth="1"/>
    <col min="7428" max="7428" width="15.7265625" style="573" customWidth="1"/>
    <col min="7429" max="7429" width="35.81640625" style="573" customWidth="1"/>
    <col min="7430" max="7430" width="13.453125" style="573" bestFit="1" customWidth="1"/>
    <col min="7431" max="7431" width="10.26953125" style="573" customWidth="1"/>
    <col min="7432" max="7432" width="15.7265625" style="573" customWidth="1"/>
    <col min="7433" max="7433" width="19.54296875" style="573" customWidth="1"/>
    <col min="7434" max="7434" width="9.08984375" style="573"/>
    <col min="7435" max="7435" width="12.81640625" style="573" bestFit="1" customWidth="1"/>
    <col min="7436" max="7436" width="22.26953125" style="573" customWidth="1"/>
    <col min="7437" max="7680" width="9.08984375" style="573"/>
    <col min="7681" max="7681" width="1.08984375" style="573" customWidth="1"/>
    <col min="7682" max="7682" width="10.453125" style="573" customWidth="1"/>
    <col min="7683" max="7683" width="8" style="573" customWidth="1"/>
    <col min="7684" max="7684" width="15.7265625" style="573" customWidth="1"/>
    <col min="7685" max="7685" width="35.81640625" style="573" customWidth="1"/>
    <col min="7686" max="7686" width="13.453125" style="573" bestFit="1" customWidth="1"/>
    <col min="7687" max="7687" width="10.26953125" style="573" customWidth="1"/>
    <col min="7688" max="7688" width="15.7265625" style="573" customWidth="1"/>
    <col min="7689" max="7689" width="19.54296875" style="573" customWidth="1"/>
    <col min="7690" max="7690" width="9.08984375" style="573"/>
    <col min="7691" max="7691" width="12.81640625" style="573" bestFit="1" customWidth="1"/>
    <col min="7692" max="7692" width="22.26953125" style="573" customWidth="1"/>
    <col min="7693" max="7936" width="9.08984375" style="573"/>
    <col min="7937" max="7937" width="1.08984375" style="573" customWidth="1"/>
    <col min="7938" max="7938" width="10.453125" style="573" customWidth="1"/>
    <col min="7939" max="7939" width="8" style="573" customWidth="1"/>
    <col min="7940" max="7940" width="15.7265625" style="573" customWidth="1"/>
    <col min="7941" max="7941" width="35.81640625" style="573" customWidth="1"/>
    <col min="7942" max="7942" width="13.453125" style="573" bestFit="1" customWidth="1"/>
    <col min="7943" max="7943" width="10.26953125" style="573" customWidth="1"/>
    <col min="7944" max="7944" width="15.7265625" style="573" customWidth="1"/>
    <col min="7945" max="7945" width="19.54296875" style="573" customWidth="1"/>
    <col min="7946" max="7946" width="9.08984375" style="573"/>
    <col min="7947" max="7947" width="12.81640625" style="573" bestFit="1" customWidth="1"/>
    <col min="7948" max="7948" width="22.26953125" style="573" customWidth="1"/>
    <col min="7949" max="8192" width="9.08984375" style="573"/>
    <col min="8193" max="8193" width="1.08984375" style="573" customWidth="1"/>
    <col min="8194" max="8194" width="10.453125" style="573" customWidth="1"/>
    <col min="8195" max="8195" width="8" style="573" customWidth="1"/>
    <col min="8196" max="8196" width="15.7265625" style="573" customWidth="1"/>
    <col min="8197" max="8197" width="35.81640625" style="573" customWidth="1"/>
    <col min="8198" max="8198" width="13.453125" style="573" bestFit="1" customWidth="1"/>
    <col min="8199" max="8199" width="10.26953125" style="573" customWidth="1"/>
    <col min="8200" max="8200" width="15.7265625" style="573" customWidth="1"/>
    <col min="8201" max="8201" width="19.54296875" style="573" customWidth="1"/>
    <col min="8202" max="8202" width="9.08984375" style="573"/>
    <col min="8203" max="8203" width="12.81640625" style="573" bestFit="1" customWidth="1"/>
    <col min="8204" max="8204" width="22.26953125" style="573" customWidth="1"/>
    <col min="8205" max="8448" width="9.08984375" style="573"/>
    <col min="8449" max="8449" width="1.08984375" style="573" customWidth="1"/>
    <col min="8450" max="8450" width="10.453125" style="573" customWidth="1"/>
    <col min="8451" max="8451" width="8" style="573" customWidth="1"/>
    <col min="8452" max="8452" width="15.7265625" style="573" customWidth="1"/>
    <col min="8453" max="8453" width="35.81640625" style="573" customWidth="1"/>
    <col min="8454" max="8454" width="13.453125" style="573" bestFit="1" customWidth="1"/>
    <col min="8455" max="8455" width="10.26953125" style="573" customWidth="1"/>
    <col min="8456" max="8456" width="15.7265625" style="573" customWidth="1"/>
    <col min="8457" max="8457" width="19.54296875" style="573" customWidth="1"/>
    <col min="8458" max="8458" width="9.08984375" style="573"/>
    <col min="8459" max="8459" width="12.81640625" style="573" bestFit="1" customWidth="1"/>
    <col min="8460" max="8460" width="22.26953125" style="573" customWidth="1"/>
    <col min="8461" max="8704" width="9.08984375" style="573"/>
    <col min="8705" max="8705" width="1.08984375" style="573" customWidth="1"/>
    <col min="8706" max="8706" width="10.453125" style="573" customWidth="1"/>
    <col min="8707" max="8707" width="8" style="573" customWidth="1"/>
    <col min="8708" max="8708" width="15.7265625" style="573" customWidth="1"/>
    <col min="8709" max="8709" width="35.81640625" style="573" customWidth="1"/>
    <col min="8710" max="8710" width="13.453125" style="573" bestFit="1" customWidth="1"/>
    <col min="8711" max="8711" width="10.26953125" style="573" customWidth="1"/>
    <col min="8712" max="8712" width="15.7265625" style="573" customWidth="1"/>
    <col min="8713" max="8713" width="19.54296875" style="573" customWidth="1"/>
    <col min="8714" max="8714" width="9.08984375" style="573"/>
    <col min="8715" max="8715" width="12.81640625" style="573" bestFit="1" customWidth="1"/>
    <col min="8716" max="8716" width="22.26953125" style="573" customWidth="1"/>
    <col min="8717" max="8960" width="9.08984375" style="573"/>
    <col min="8961" max="8961" width="1.08984375" style="573" customWidth="1"/>
    <col min="8962" max="8962" width="10.453125" style="573" customWidth="1"/>
    <col min="8963" max="8963" width="8" style="573" customWidth="1"/>
    <col min="8964" max="8964" width="15.7265625" style="573" customWidth="1"/>
    <col min="8965" max="8965" width="35.81640625" style="573" customWidth="1"/>
    <col min="8966" max="8966" width="13.453125" style="573" bestFit="1" customWidth="1"/>
    <col min="8967" max="8967" width="10.26953125" style="573" customWidth="1"/>
    <col min="8968" max="8968" width="15.7265625" style="573" customWidth="1"/>
    <col min="8969" max="8969" width="19.54296875" style="573" customWidth="1"/>
    <col min="8970" max="8970" width="9.08984375" style="573"/>
    <col min="8971" max="8971" width="12.81640625" style="573" bestFit="1" customWidth="1"/>
    <col min="8972" max="8972" width="22.26953125" style="573" customWidth="1"/>
    <col min="8973" max="9216" width="9.08984375" style="573"/>
    <col min="9217" max="9217" width="1.08984375" style="573" customWidth="1"/>
    <col min="9218" max="9218" width="10.453125" style="573" customWidth="1"/>
    <col min="9219" max="9219" width="8" style="573" customWidth="1"/>
    <col min="9220" max="9220" width="15.7265625" style="573" customWidth="1"/>
    <col min="9221" max="9221" width="35.81640625" style="573" customWidth="1"/>
    <col min="9222" max="9222" width="13.453125" style="573" bestFit="1" customWidth="1"/>
    <col min="9223" max="9223" width="10.26953125" style="573" customWidth="1"/>
    <col min="9224" max="9224" width="15.7265625" style="573" customWidth="1"/>
    <col min="9225" max="9225" width="19.54296875" style="573" customWidth="1"/>
    <col min="9226" max="9226" width="9.08984375" style="573"/>
    <col min="9227" max="9227" width="12.81640625" style="573" bestFit="1" customWidth="1"/>
    <col min="9228" max="9228" width="22.26953125" style="573" customWidth="1"/>
    <col min="9229" max="9472" width="9.08984375" style="573"/>
    <col min="9473" max="9473" width="1.08984375" style="573" customWidth="1"/>
    <col min="9474" max="9474" width="10.453125" style="573" customWidth="1"/>
    <col min="9475" max="9475" width="8" style="573" customWidth="1"/>
    <col min="9476" max="9476" width="15.7265625" style="573" customWidth="1"/>
    <col min="9477" max="9477" width="35.81640625" style="573" customWidth="1"/>
    <col min="9478" max="9478" width="13.453125" style="573" bestFit="1" customWidth="1"/>
    <col min="9479" max="9479" width="10.26953125" style="573" customWidth="1"/>
    <col min="9480" max="9480" width="15.7265625" style="573" customWidth="1"/>
    <col min="9481" max="9481" width="19.54296875" style="573" customWidth="1"/>
    <col min="9482" max="9482" width="9.08984375" style="573"/>
    <col min="9483" max="9483" width="12.81640625" style="573" bestFit="1" customWidth="1"/>
    <col min="9484" max="9484" width="22.26953125" style="573" customWidth="1"/>
    <col min="9485" max="9728" width="9.08984375" style="573"/>
    <col min="9729" max="9729" width="1.08984375" style="573" customWidth="1"/>
    <col min="9730" max="9730" width="10.453125" style="573" customWidth="1"/>
    <col min="9731" max="9731" width="8" style="573" customWidth="1"/>
    <col min="9732" max="9732" width="15.7265625" style="573" customWidth="1"/>
    <col min="9733" max="9733" width="35.81640625" style="573" customWidth="1"/>
    <col min="9734" max="9734" width="13.453125" style="573" bestFit="1" customWidth="1"/>
    <col min="9735" max="9735" width="10.26953125" style="573" customWidth="1"/>
    <col min="9736" max="9736" width="15.7265625" style="573" customWidth="1"/>
    <col min="9737" max="9737" width="19.54296875" style="573" customWidth="1"/>
    <col min="9738" max="9738" width="9.08984375" style="573"/>
    <col min="9739" max="9739" width="12.81640625" style="573" bestFit="1" customWidth="1"/>
    <col min="9740" max="9740" width="22.26953125" style="573" customWidth="1"/>
    <col min="9741" max="9984" width="9.08984375" style="573"/>
    <col min="9985" max="9985" width="1.08984375" style="573" customWidth="1"/>
    <col min="9986" max="9986" width="10.453125" style="573" customWidth="1"/>
    <col min="9987" max="9987" width="8" style="573" customWidth="1"/>
    <col min="9988" max="9988" width="15.7265625" style="573" customWidth="1"/>
    <col min="9989" max="9989" width="35.81640625" style="573" customWidth="1"/>
    <col min="9990" max="9990" width="13.453125" style="573" bestFit="1" customWidth="1"/>
    <col min="9991" max="9991" width="10.26953125" style="573" customWidth="1"/>
    <col min="9992" max="9992" width="15.7265625" style="573" customWidth="1"/>
    <col min="9993" max="9993" width="19.54296875" style="573" customWidth="1"/>
    <col min="9994" max="9994" width="9.08984375" style="573"/>
    <col min="9995" max="9995" width="12.81640625" style="573" bestFit="1" customWidth="1"/>
    <col min="9996" max="9996" width="22.26953125" style="573" customWidth="1"/>
    <col min="9997" max="10240" width="9.08984375" style="573"/>
    <col min="10241" max="10241" width="1.08984375" style="573" customWidth="1"/>
    <col min="10242" max="10242" width="10.453125" style="573" customWidth="1"/>
    <col min="10243" max="10243" width="8" style="573" customWidth="1"/>
    <col min="10244" max="10244" width="15.7265625" style="573" customWidth="1"/>
    <col min="10245" max="10245" width="35.81640625" style="573" customWidth="1"/>
    <col min="10246" max="10246" width="13.453125" style="573" bestFit="1" customWidth="1"/>
    <col min="10247" max="10247" width="10.26953125" style="573" customWidth="1"/>
    <col min="10248" max="10248" width="15.7265625" style="573" customWidth="1"/>
    <col min="10249" max="10249" width="19.54296875" style="573" customWidth="1"/>
    <col min="10250" max="10250" width="9.08984375" style="573"/>
    <col min="10251" max="10251" width="12.81640625" style="573" bestFit="1" customWidth="1"/>
    <col min="10252" max="10252" width="22.26953125" style="573" customWidth="1"/>
    <col min="10253" max="10496" width="9.08984375" style="573"/>
    <col min="10497" max="10497" width="1.08984375" style="573" customWidth="1"/>
    <col min="10498" max="10498" width="10.453125" style="573" customWidth="1"/>
    <col min="10499" max="10499" width="8" style="573" customWidth="1"/>
    <col min="10500" max="10500" width="15.7265625" style="573" customWidth="1"/>
    <col min="10501" max="10501" width="35.81640625" style="573" customWidth="1"/>
    <col min="10502" max="10502" width="13.453125" style="573" bestFit="1" customWidth="1"/>
    <col min="10503" max="10503" width="10.26953125" style="573" customWidth="1"/>
    <col min="10504" max="10504" width="15.7265625" style="573" customWidth="1"/>
    <col min="10505" max="10505" width="19.54296875" style="573" customWidth="1"/>
    <col min="10506" max="10506" width="9.08984375" style="573"/>
    <col min="10507" max="10507" width="12.81640625" style="573" bestFit="1" customWidth="1"/>
    <col min="10508" max="10508" width="22.26953125" style="573" customWidth="1"/>
    <col min="10509" max="10752" width="9.08984375" style="573"/>
    <col min="10753" max="10753" width="1.08984375" style="573" customWidth="1"/>
    <col min="10754" max="10754" width="10.453125" style="573" customWidth="1"/>
    <col min="10755" max="10755" width="8" style="573" customWidth="1"/>
    <col min="10756" max="10756" width="15.7265625" style="573" customWidth="1"/>
    <col min="10757" max="10757" width="35.81640625" style="573" customWidth="1"/>
    <col min="10758" max="10758" width="13.453125" style="573" bestFit="1" customWidth="1"/>
    <col min="10759" max="10759" width="10.26953125" style="573" customWidth="1"/>
    <col min="10760" max="10760" width="15.7265625" style="573" customWidth="1"/>
    <col min="10761" max="10761" width="19.54296875" style="573" customWidth="1"/>
    <col min="10762" max="10762" width="9.08984375" style="573"/>
    <col min="10763" max="10763" width="12.81640625" style="573" bestFit="1" customWidth="1"/>
    <col min="10764" max="10764" width="22.26953125" style="573" customWidth="1"/>
    <col min="10765" max="11008" width="9.08984375" style="573"/>
    <col min="11009" max="11009" width="1.08984375" style="573" customWidth="1"/>
    <col min="11010" max="11010" width="10.453125" style="573" customWidth="1"/>
    <col min="11011" max="11011" width="8" style="573" customWidth="1"/>
    <col min="11012" max="11012" width="15.7265625" style="573" customWidth="1"/>
    <col min="11013" max="11013" width="35.81640625" style="573" customWidth="1"/>
    <col min="11014" max="11014" width="13.453125" style="573" bestFit="1" customWidth="1"/>
    <col min="11015" max="11015" width="10.26953125" style="573" customWidth="1"/>
    <col min="11016" max="11016" width="15.7265625" style="573" customWidth="1"/>
    <col min="11017" max="11017" width="19.54296875" style="573" customWidth="1"/>
    <col min="11018" max="11018" width="9.08984375" style="573"/>
    <col min="11019" max="11019" width="12.81640625" style="573" bestFit="1" customWidth="1"/>
    <col min="11020" max="11020" width="22.26953125" style="573" customWidth="1"/>
    <col min="11021" max="11264" width="9.08984375" style="573"/>
    <col min="11265" max="11265" width="1.08984375" style="573" customWidth="1"/>
    <col min="11266" max="11266" width="10.453125" style="573" customWidth="1"/>
    <col min="11267" max="11267" width="8" style="573" customWidth="1"/>
    <col min="11268" max="11268" width="15.7265625" style="573" customWidth="1"/>
    <col min="11269" max="11269" width="35.81640625" style="573" customWidth="1"/>
    <col min="11270" max="11270" width="13.453125" style="573" bestFit="1" customWidth="1"/>
    <col min="11271" max="11271" width="10.26953125" style="573" customWidth="1"/>
    <col min="11272" max="11272" width="15.7265625" style="573" customWidth="1"/>
    <col min="11273" max="11273" width="19.54296875" style="573" customWidth="1"/>
    <col min="11274" max="11274" width="9.08984375" style="573"/>
    <col min="11275" max="11275" width="12.81640625" style="573" bestFit="1" customWidth="1"/>
    <col min="11276" max="11276" width="22.26953125" style="573" customWidth="1"/>
    <col min="11277" max="11520" width="9.08984375" style="573"/>
    <col min="11521" max="11521" width="1.08984375" style="573" customWidth="1"/>
    <col min="11522" max="11522" width="10.453125" style="573" customWidth="1"/>
    <col min="11523" max="11523" width="8" style="573" customWidth="1"/>
    <col min="11524" max="11524" width="15.7265625" style="573" customWidth="1"/>
    <col min="11525" max="11525" width="35.81640625" style="573" customWidth="1"/>
    <col min="11526" max="11526" width="13.453125" style="573" bestFit="1" customWidth="1"/>
    <col min="11527" max="11527" width="10.26953125" style="573" customWidth="1"/>
    <col min="11528" max="11528" width="15.7265625" style="573" customWidth="1"/>
    <col min="11529" max="11529" width="19.54296875" style="573" customWidth="1"/>
    <col min="11530" max="11530" width="9.08984375" style="573"/>
    <col min="11531" max="11531" width="12.81640625" style="573" bestFit="1" customWidth="1"/>
    <col min="11532" max="11532" width="22.26953125" style="573" customWidth="1"/>
    <col min="11533" max="11776" width="9.08984375" style="573"/>
    <col min="11777" max="11777" width="1.08984375" style="573" customWidth="1"/>
    <col min="11778" max="11778" width="10.453125" style="573" customWidth="1"/>
    <col min="11779" max="11779" width="8" style="573" customWidth="1"/>
    <col min="11780" max="11780" width="15.7265625" style="573" customWidth="1"/>
    <col min="11781" max="11781" width="35.81640625" style="573" customWidth="1"/>
    <col min="11782" max="11782" width="13.453125" style="573" bestFit="1" customWidth="1"/>
    <col min="11783" max="11783" width="10.26953125" style="573" customWidth="1"/>
    <col min="11784" max="11784" width="15.7265625" style="573" customWidth="1"/>
    <col min="11785" max="11785" width="19.54296875" style="573" customWidth="1"/>
    <col min="11786" max="11786" width="9.08984375" style="573"/>
    <col min="11787" max="11787" width="12.81640625" style="573" bestFit="1" customWidth="1"/>
    <col min="11788" max="11788" width="22.26953125" style="573" customWidth="1"/>
    <col min="11789" max="12032" width="9.08984375" style="573"/>
    <col min="12033" max="12033" width="1.08984375" style="573" customWidth="1"/>
    <col min="12034" max="12034" width="10.453125" style="573" customWidth="1"/>
    <col min="12035" max="12035" width="8" style="573" customWidth="1"/>
    <col min="12036" max="12036" width="15.7265625" style="573" customWidth="1"/>
    <col min="12037" max="12037" width="35.81640625" style="573" customWidth="1"/>
    <col min="12038" max="12038" width="13.453125" style="573" bestFit="1" customWidth="1"/>
    <col min="12039" max="12039" width="10.26953125" style="573" customWidth="1"/>
    <col min="12040" max="12040" width="15.7265625" style="573" customWidth="1"/>
    <col min="12041" max="12041" width="19.54296875" style="573" customWidth="1"/>
    <col min="12042" max="12042" width="9.08984375" style="573"/>
    <col min="12043" max="12043" width="12.81640625" style="573" bestFit="1" customWidth="1"/>
    <col min="12044" max="12044" width="22.26953125" style="573" customWidth="1"/>
    <col min="12045" max="12288" width="9.08984375" style="573"/>
    <col min="12289" max="12289" width="1.08984375" style="573" customWidth="1"/>
    <col min="12290" max="12290" width="10.453125" style="573" customWidth="1"/>
    <col min="12291" max="12291" width="8" style="573" customWidth="1"/>
    <col min="12292" max="12292" width="15.7265625" style="573" customWidth="1"/>
    <col min="12293" max="12293" width="35.81640625" style="573" customWidth="1"/>
    <col min="12294" max="12294" width="13.453125" style="573" bestFit="1" customWidth="1"/>
    <col min="12295" max="12295" width="10.26953125" style="573" customWidth="1"/>
    <col min="12296" max="12296" width="15.7265625" style="573" customWidth="1"/>
    <col min="12297" max="12297" width="19.54296875" style="573" customWidth="1"/>
    <col min="12298" max="12298" width="9.08984375" style="573"/>
    <col min="12299" max="12299" width="12.81640625" style="573" bestFit="1" customWidth="1"/>
    <col min="12300" max="12300" width="22.26953125" style="573" customWidth="1"/>
    <col min="12301" max="12544" width="9.08984375" style="573"/>
    <col min="12545" max="12545" width="1.08984375" style="573" customWidth="1"/>
    <col min="12546" max="12546" width="10.453125" style="573" customWidth="1"/>
    <col min="12547" max="12547" width="8" style="573" customWidth="1"/>
    <col min="12548" max="12548" width="15.7265625" style="573" customWidth="1"/>
    <col min="12549" max="12549" width="35.81640625" style="573" customWidth="1"/>
    <col min="12550" max="12550" width="13.453125" style="573" bestFit="1" customWidth="1"/>
    <col min="12551" max="12551" width="10.26953125" style="573" customWidth="1"/>
    <col min="12552" max="12552" width="15.7265625" style="573" customWidth="1"/>
    <col min="12553" max="12553" width="19.54296875" style="573" customWidth="1"/>
    <col min="12554" max="12554" width="9.08984375" style="573"/>
    <col min="12555" max="12555" width="12.81640625" style="573" bestFit="1" customWidth="1"/>
    <col min="12556" max="12556" width="22.26953125" style="573" customWidth="1"/>
    <col min="12557" max="12800" width="9.08984375" style="573"/>
    <col min="12801" max="12801" width="1.08984375" style="573" customWidth="1"/>
    <col min="12802" max="12802" width="10.453125" style="573" customWidth="1"/>
    <col min="12803" max="12803" width="8" style="573" customWidth="1"/>
    <col min="12804" max="12804" width="15.7265625" style="573" customWidth="1"/>
    <col min="12805" max="12805" width="35.81640625" style="573" customWidth="1"/>
    <col min="12806" max="12806" width="13.453125" style="573" bestFit="1" customWidth="1"/>
    <col min="12807" max="12807" width="10.26953125" style="573" customWidth="1"/>
    <col min="12808" max="12808" width="15.7265625" style="573" customWidth="1"/>
    <col min="12809" max="12809" width="19.54296875" style="573" customWidth="1"/>
    <col min="12810" max="12810" width="9.08984375" style="573"/>
    <col min="12811" max="12811" width="12.81640625" style="573" bestFit="1" customWidth="1"/>
    <col min="12812" max="12812" width="22.26953125" style="573" customWidth="1"/>
    <col min="12813" max="13056" width="9.08984375" style="573"/>
    <col min="13057" max="13057" width="1.08984375" style="573" customWidth="1"/>
    <col min="13058" max="13058" width="10.453125" style="573" customWidth="1"/>
    <col min="13059" max="13059" width="8" style="573" customWidth="1"/>
    <col min="13060" max="13060" width="15.7265625" style="573" customWidth="1"/>
    <col min="13061" max="13061" width="35.81640625" style="573" customWidth="1"/>
    <col min="13062" max="13062" width="13.453125" style="573" bestFit="1" customWidth="1"/>
    <col min="13063" max="13063" width="10.26953125" style="573" customWidth="1"/>
    <col min="13064" max="13064" width="15.7265625" style="573" customWidth="1"/>
    <col min="13065" max="13065" width="19.54296875" style="573" customWidth="1"/>
    <col min="13066" max="13066" width="9.08984375" style="573"/>
    <col min="13067" max="13067" width="12.81640625" style="573" bestFit="1" customWidth="1"/>
    <col min="13068" max="13068" width="22.26953125" style="573" customWidth="1"/>
    <col min="13069" max="13312" width="9.08984375" style="573"/>
    <col min="13313" max="13313" width="1.08984375" style="573" customWidth="1"/>
    <col min="13314" max="13314" width="10.453125" style="573" customWidth="1"/>
    <col min="13315" max="13315" width="8" style="573" customWidth="1"/>
    <col min="13316" max="13316" width="15.7265625" style="573" customWidth="1"/>
    <col min="13317" max="13317" width="35.81640625" style="573" customWidth="1"/>
    <col min="13318" max="13318" width="13.453125" style="573" bestFit="1" customWidth="1"/>
    <col min="13319" max="13319" width="10.26953125" style="573" customWidth="1"/>
    <col min="13320" max="13320" width="15.7265625" style="573" customWidth="1"/>
    <col min="13321" max="13321" width="19.54296875" style="573" customWidth="1"/>
    <col min="13322" max="13322" width="9.08984375" style="573"/>
    <col min="13323" max="13323" width="12.81640625" style="573" bestFit="1" customWidth="1"/>
    <col min="13324" max="13324" width="22.26953125" style="573" customWidth="1"/>
    <col min="13325" max="13568" width="9.08984375" style="573"/>
    <col min="13569" max="13569" width="1.08984375" style="573" customWidth="1"/>
    <col min="13570" max="13570" width="10.453125" style="573" customWidth="1"/>
    <col min="13571" max="13571" width="8" style="573" customWidth="1"/>
    <col min="13572" max="13572" width="15.7265625" style="573" customWidth="1"/>
    <col min="13573" max="13573" width="35.81640625" style="573" customWidth="1"/>
    <col min="13574" max="13574" width="13.453125" style="573" bestFit="1" customWidth="1"/>
    <col min="13575" max="13575" width="10.26953125" style="573" customWidth="1"/>
    <col min="13576" max="13576" width="15.7265625" style="573" customWidth="1"/>
    <col min="13577" max="13577" width="19.54296875" style="573" customWidth="1"/>
    <col min="13578" max="13578" width="9.08984375" style="573"/>
    <col min="13579" max="13579" width="12.81640625" style="573" bestFit="1" customWidth="1"/>
    <col min="13580" max="13580" width="22.26953125" style="573" customWidth="1"/>
    <col min="13581" max="13824" width="9.08984375" style="573"/>
    <col min="13825" max="13825" width="1.08984375" style="573" customWidth="1"/>
    <col min="13826" max="13826" width="10.453125" style="573" customWidth="1"/>
    <col min="13827" max="13827" width="8" style="573" customWidth="1"/>
    <col min="13828" max="13828" width="15.7265625" style="573" customWidth="1"/>
    <col min="13829" max="13829" width="35.81640625" style="573" customWidth="1"/>
    <col min="13830" max="13830" width="13.453125" style="573" bestFit="1" customWidth="1"/>
    <col min="13831" max="13831" width="10.26953125" style="573" customWidth="1"/>
    <col min="13832" max="13832" width="15.7265625" style="573" customWidth="1"/>
    <col min="13833" max="13833" width="19.54296875" style="573" customWidth="1"/>
    <col min="13834" max="13834" width="9.08984375" style="573"/>
    <col min="13835" max="13835" width="12.81640625" style="573" bestFit="1" customWidth="1"/>
    <col min="13836" max="13836" width="22.26953125" style="573" customWidth="1"/>
    <col min="13837" max="14080" width="9.08984375" style="573"/>
    <col min="14081" max="14081" width="1.08984375" style="573" customWidth="1"/>
    <col min="14082" max="14082" width="10.453125" style="573" customWidth="1"/>
    <col min="14083" max="14083" width="8" style="573" customWidth="1"/>
    <col min="14084" max="14084" width="15.7265625" style="573" customWidth="1"/>
    <col min="14085" max="14085" width="35.81640625" style="573" customWidth="1"/>
    <col min="14086" max="14086" width="13.453125" style="573" bestFit="1" customWidth="1"/>
    <col min="14087" max="14087" width="10.26953125" style="573" customWidth="1"/>
    <col min="14088" max="14088" width="15.7265625" style="573" customWidth="1"/>
    <col min="14089" max="14089" width="19.54296875" style="573" customWidth="1"/>
    <col min="14090" max="14090" width="9.08984375" style="573"/>
    <col min="14091" max="14091" width="12.81640625" style="573" bestFit="1" customWidth="1"/>
    <col min="14092" max="14092" width="22.26953125" style="573" customWidth="1"/>
    <col min="14093" max="14336" width="9.08984375" style="573"/>
    <col min="14337" max="14337" width="1.08984375" style="573" customWidth="1"/>
    <col min="14338" max="14338" width="10.453125" style="573" customWidth="1"/>
    <col min="14339" max="14339" width="8" style="573" customWidth="1"/>
    <col min="14340" max="14340" width="15.7265625" style="573" customWidth="1"/>
    <col min="14341" max="14341" width="35.81640625" style="573" customWidth="1"/>
    <col min="14342" max="14342" width="13.453125" style="573" bestFit="1" customWidth="1"/>
    <col min="14343" max="14343" width="10.26953125" style="573" customWidth="1"/>
    <col min="14344" max="14344" width="15.7265625" style="573" customWidth="1"/>
    <col min="14345" max="14345" width="19.54296875" style="573" customWidth="1"/>
    <col min="14346" max="14346" width="9.08984375" style="573"/>
    <col min="14347" max="14347" width="12.81640625" style="573" bestFit="1" customWidth="1"/>
    <col min="14348" max="14348" width="22.26953125" style="573" customWidth="1"/>
    <col min="14349" max="14592" width="9.08984375" style="573"/>
    <col min="14593" max="14593" width="1.08984375" style="573" customWidth="1"/>
    <col min="14594" max="14594" width="10.453125" style="573" customWidth="1"/>
    <col min="14595" max="14595" width="8" style="573" customWidth="1"/>
    <col min="14596" max="14596" width="15.7265625" style="573" customWidth="1"/>
    <col min="14597" max="14597" width="35.81640625" style="573" customWidth="1"/>
    <col min="14598" max="14598" width="13.453125" style="573" bestFit="1" customWidth="1"/>
    <col min="14599" max="14599" width="10.26953125" style="573" customWidth="1"/>
    <col min="14600" max="14600" width="15.7265625" style="573" customWidth="1"/>
    <col min="14601" max="14601" width="19.54296875" style="573" customWidth="1"/>
    <col min="14602" max="14602" width="9.08984375" style="573"/>
    <col min="14603" max="14603" width="12.81640625" style="573" bestFit="1" customWidth="1"/>
    <col min="14604" max="14604" width="22.26953125" style="573" customWidth="1"/>
    <col min="14605" max="14848" width="9.08984375" style="573"/>
    <col min="14849" max="14849" width="1.08984375" style="573" customWidth="1"/>
    <col min="14850" max="14850" width="10.453125" style="573" customWidth="1"/>
    <col min="14851" max="14851" width="8" style="573" customWidth="1"/>
    <col min="14852" max="14852" width="15.7265625" style="573" customWidth="1"/>
    <col min="14853" max="14853" width="35.81640625" style="573" customWidth="1"/>
    <col min="14854" max="14854" width="13.453125" style="573" bestFit="1" customWidth="1"/>
    <col min="14855" max="14855" width="10.26953125" style="573" customWidth="1"/>
    <col min="14856" max="14856" width="15.7265625" style="573" customWidth="1"/>
    <col min="14857" max="14857" width="19.54296875" style="573" customWidth="1"/>
    <col min="14858" max="14858" width="9.08984375" style="573"/>
    <col min="14859" max="14859" width="12.81640625" style="573" bestFit="1" customWidth="1"/>
    <col min="14860" max="14860" width="22.26953125" style="573" customWidth="1"/>
    <col min="14861" max="15104" width="9.08984375" style="573"/>
    <col min="15105" max="15105" width="1.08984375" style="573" customWidth="1"/>
    <col min="15106" max="15106" width="10.453125" style="573" customWidth="1"/>
    <col min="15107" max="15107" width="8" style="573" customWidth="1"/>
    <col min="15108" max="15108" width="15.7265625" style="573" customWidth="1"/>
    <col min="15109" max="15109" width="35.81640625" style="573" customWidth="1"/>
    <col min="15110" max="15110" width="13.453125" style="573" bestFit="1" customWidth="1"/>
    <col min="15111" max="15111" width="10.26953125" style="573" customWidth="1"/>
    <col min="15112" max="15112" width="15.7265625" style="573" customWidth="1"/>
    <col min="15113" max="15113" width="19.54296875" style="573" customWidth="1"/>
    <col min="15114" max="15114" width="9.08984375" style="573"/>
    <col min="15115" max="15115" width="12.81640625" style="573" bestFit="1" customWidth="1"/>
    <col min="15116" max="15116" width="22.26953125" style="573" customWidth="1"/>
    <col min="15117" max="15360" width="9.08984375" style="573"/>
    <col min="15361" max="15361" width="1.08984375" style="573" customWidth="1"/>
    <col min="15362" max="15362" width="10.453125" style="573" customWidth="1"/>
    <col min="15363" max="15363" width="8" style="573" customWidth="1"/>
    <col min="15364" max="15364" width="15.7265625" style="573" customWidth="1"/>
    <col min="15365" max="15365" width="35.81640625" style="573" customWidth="1"/>
    <col min="15366" max="15366" width="13.453125" style="573" bestFit="1" customWidth="1"/>
    <col min="15367" max="15367" width="10.26953125" style="573" customWidth="1"/>
    <col min="15368" max="15368" width="15.7265625" style="573" customWidth="1"/>
    <col min="15369" max="15369" width="19.54296875" style="573" customWidth="1"/>
    <col min="15370" max="15370" width="9.08984375" style="573"/>
    <col min="15371" max="15371" width="12.81640625" style="573" bestFit="1" customWidth="1"/>
    <col min="15372" max="15372" width="22.26953125" style="573" customWidth="1"/>
    <col min="15373" max="15616" width="9.08984375" style="573"/>
    <col min="15617" max="15617" width="1.08984375" style="573" customWidth="1"/>
    <col min="15618" max="15618" width="10.453125" style="573" customWidth="1"/>
    <col min="15619" max="15619" width="8" style="573" customWidth="1"/>
    <col min="15620" max="15620" width="15.7265625" style="573" customWidth="1"/>
    <col min="15621" max="15621" width="35.81640625" style="573" customWidth="1"/>
    <col min="15622" max="15622" width="13.453125" style="573" bestFit="1" customWidth="1"/>
    <col min="15623" max="15623" width="10.26953125" style="573" customWidth="1"/>
    <col min="15624" max="15624" width="15.7265625" style="573" customWidth="1"/>
    <col min="15625" max="15625" width="19.54296875" style="573" customWidth="1"/>
    <col min="15626" max="15626" width="9.08984375" style="573"/>
    <col min="15627" max="15627" width="12.81640625" style="573" bestFit="1" customWidth="1"/>
    <col min="15628" max="15628" width="22.26953125" style="573" customWidth="1"/>
    <col min="15629" max="15872" width="9.08984375" style="573"/>
    <col min="15873" max="15873" width="1.08984375" style="573" customWidth="1"/>
    <col min="15874" max="15874" width="10.453125" style="573" customWidth="1"/>
    <col min="15875" max="15875" width="8" style="573" customWidth="1"/>
    <col min="15876" max="15876" width="15.7265625" style="573" customWidth="1"/>
    <col min="15877" max="15877" width="35.81640625" style="573" customWidth="1"/>
    <col min="15878" max="15878" width="13.453125" style="573" bestFit="1" customWidth="1"/>
    <col min="15879" max="15879" width="10.26953125" style="573" customWidth="1"/>
    <col min="15880" max="15880" width="15.7265625" style="573" customWidth="1"/>
    <col min="15881" max="15881" width="19.54296875" style="573" customWidth="1"/>
    <col min="15882" max="15882" width="9.08984375" style="573"/>
    <col min="15883" max="15883" width="12.81640625" style="573" bestFit="1" customWidth="1"/>
    <col min="15884" max="15884" width="22.26953125" style="573" customWidth="1"/>
    <col min="15885" max="16128" width="9.08984375" style="573"/>
    <col min="16129" max="16129" width="1.08984375" style="573" customWidth="1"/>
    <col min="16130" max="16130" width="10.453125" style="573" customWidth="1"/>
    <col min="16131" max="16131" width="8" style="573" customWidth="1"/>
    <col min="16132" max="16132" width="15.7265625" style="573" customWidth="1"/>
    <col min="16133" max="16133" width="35.81640625" style="573" customWidth="1"/>
    <col min="16134" max="16134" width="13.453125" style="573" bestFit="1" customWidth="1"/>
    <col min="16135" max="16135" width="10.26953125" style="573" customWidth="1"/>
    <col min="16136" max="16136" width="15.7265625" style="573" customWidth="1"/>
    <col min="16137" max="16137" width="19.54296875" style="573" customWidth="1"/>
    <col min="16138" max="16138" width="9.08984375" style="573"/>
    <col min="16139" max="16139" width="12.81640625" style="573" bestFit="1" customWidth="1"/>
    <col min="16140" max="16140" width="22.26953125" style="573" customWidth="1"/>
    <col min="16141" max="16384" width="9.08984375" style="573"/>
  </cols>
  <sheetData>
    <row r="1" spans="2:9" s="402" customFormat="1" ht="18" x14ac:dyDescent="0.25">
      <c r="B1" s="704" t="s">
        <v>0</v>
      </c>
      <c r="C1" s="704"/>
      <c r="D1" s="704"/>
      <c r="E1" s="704"/>
      <c r="F1" s="704"/>
      <c r="G1" s="704"/>
      <c r="H1" s="704"/>
      <c r="I1" s="704"/>
    </row>
    <row r="2" spans="2:9" s="402" customFormat="1" ht="9.65" customHeight="1" x14ac:dyDescent="0.25">
      <c r="B2" s="403"/>
      <c r="C2" s="403"/>
      <c r="D2" s="403"/>
      <c r="E2" s="403"/>
      <c r="F2" s="403"/>
      <c r="G2" s="403"/>
      <c r="H2" s="403"/>
      <c r="I2" s="403"/>
    </row>
    <row r="3" spans="2:9" s="402" customFormat="1" ht="15.65" customHeight="1" x14ac:dyDescent="0.25">
      <c r="B3" s="705" t="s">
        <v>286</v>
      </c>
      <c r="C3" s="705"/>
      <c r="D3" s="706" t="s">
        <v>429</v>
      </c>
      <c r="E3" s="706"/>
      <c r="F3" s="706"/>
      <c r="G3" s="706"/>
      <c r="H3" s="706"/>
      <c r="I3" s="706"/>
    </row>
    <row r="4" spans="2:9" s="402" customFormat="1" ht="15.65" customHeight="1" x14ac:dyDescent="0.25">
      <c r="B4" s="705"/>
      <c r="C4" s="705"/>
      <c r="D4" s="706"/>
      <c r="E4" s="706"/>
      <c r="F4" s="706"/>
      <c r="G4" s="706"/>
      <c r="H4" s="706"/>
      <c r="I4" s="706"/>
    </row>
    <row r="5" spans="2:9" s="402" customFormat="1" ht="15.65" customHeight="1" x14ac:dyDescent="0.25">
      <c r="B5" s="404"/>
      <c r="D5" s="405"/>
      <c r="E5" s="405"/>
      <c r="F5" s="405"/>
      <c r="G5" s="405"/>
      <c r="H5" s="405"/>
      <c r="I5" s="405"/>
    </row>
    <row r="6" spans="2:9" s="402" customFormat="1" ht="17.399999999999999" customHeight="1" x14ac:dyDescent="0.25">
      <c r="B6" s="406" t="s">
        <v>288</v>
      </c>
      <c r="C6" s="407"/>
      <c r="D6" s="707" t="s">
        <v>430</v>
      </c>
      <c r="E6" s="707"/>
      <c r="F6" s="707"/>
      <c r="G6" s="707"/>
      <c r="H6" s="707"/>
      <c r="I6" s="707"/>
    </row>
    <row r="7" spans="2:9" s="402" customFormat="1" ht="9.65" customHeight="1" x14ac:dyDescent="0.25">
      <c r="B7" s="408"/>
      <c r="C7" s="407"/>
      <c r="D7" s="407"/>
      <c r="E7" s="409"/>
      <c r="F7" s="409"/>
      <c r="G7" s="409"/>
      <c r="H7" s="409"/>
      <c r="I7" s="410"/>
    </row>
    <row r="8" spans="2:9" s="411" customFormat="1" ht="13" x14ac:dyDescent="0.25">
      <c r="B8" s="708" t="s">
        <v>255</v>
      </c>
      <c r="C8" s="708"/>
      <c r="D8" s="708"/>
      <c r="E8" s="708"/>
      <c r="F8" s="708"/>
      <c r="G8" s="708"/>
      <c r="H8" s="708"/>
      <c r="I8" s="708"/>
    </row>
    <row r="9" spans="2:9" s="402" customFormat="1" ht="12.65" customHeight="1" thickBot="1" x14ac:dyDescent="0.3">
      <c r="B9" s="412"/>
      <c r="C9" s="412"/>
      <c r="I9" s="59" t="s">
        <v>1</v>
      </c>
    </row>
    <row r="10" spans="2:9" s="402" customFormat="1" ht="13" x14ac:dyDescent="0.25">
      <c r="B10" s="413" t="s">
        <v>2</v>
      </c>
      <c r="C10" s="414" t="s">
        <v>3</v>
      </c>
      <c r="D10" s="414"/>
      <c r="E10" s="414"/>
      <c r="F10" s="415" t="s">
        <v>4</v>
      </c>
      <c r="G10" s="415" t="s">
        <v>5</v>
      </c>
      <c r="H10" s="416" t="s">
        <v>6</v>
      </c>
      <c r="I10" s="417" t="s">
        <v>7</v>
      </c>
    </row>
    <row r="11" spans="2:9" s="402" customFormat="1" ht="13.5" thickBot="1" x14ac:dyDescent="0.3">
      <c r="B11" s="418"/>
      <c r="C11" s="419"/>
      <c r="D11" s="419"/>
      <c r="E11" s="419"/>
      <c r="F11" s="420"/>
      <c r="G11" s="420"/>
      <c r="H11" s="421" t="s">
        <v>8</v>
      </c>
      <c r="I11" s="422" t="s">
        <v>8</v>
      </c>
    </row>
    <row r="12" spans="2:9" s="402" customFormat="1" ht="12.5" x14ac:dyDescent="0.25">
      <c r="B12" s="423"/>
      <c r="C12" s="424"/>
      <c r="D12" s="424"/>
      <c r="E12" s="424"/>
      <c r="F12" s="425"/>
      <c r="G12" s="425"/>
      <c r="H12" s="425"/>
      <c r="I12" s="426"/>
    </row>
    <row r="13" spans="2:9" s="402" customFormat="1" ht="12.5" x14ac:dyDescent="0.25">
      <c r="B13" s="427"/>
      <c r="F13" s="428"/>
      <c r="G13" s="428"/>
      <c r="H13" s="428"/>
      <c r="I13" s="429"/>
    </row>
    <row r="14" spans="2:9" s="411" customFormat="1" ht="13" x14ac:dyDescent="0.25">
      <c r="B14" s="430">
        <v>1300</v>
      </c>
      <c r="C14" s="431" t="s">
        <v>9</v>
      </c>
      <c r="D14" s="408"/>
      <c r="F14" s="432"/>
      <c r="G14" s="432"/>
      <c r="H14" s="432"/>
      <c r="I14" s="433"/>
    </row>
    <row r="15" spans="2:9" s="402" customFormat="1" ht="13" x14ac:dyDescent="0.25">
      <c r="B15" s="434"/>
      <c r="C15" s="431" t="s">
        <v>10</v>
      </c>
      <c r="D15" s="409"/>
      <c r="F15" s="428"/>
      <c r="G15" s="428"/>
      <c r="H15" s="428"/>
      <c r="I15" s="429"/>
    </row>
    <row r="16" spans="2:9" s="402" customFormat="1" ht="12.5" x14ac:dyDescent="0.25">
      <c r="B16" s="434"/>
      <c r="F16" s="428"/>
      <c r="G16" s="428"/>
      <c r="H16" s="428"/>
      <c r="I16" s="429"/>
    </row>
    <row r="17" spans="2:9" s="402" customFormat="1" ht="12.5" x14ac:dyDescent="0.25">
      <c r="B17" s="435" t="s">
        <v>290</v>
      </c>
      <c r="C17" s="691" t="s">
        <v>11</v>
      </c>
      <c r="D17" s="692"/>
      <c r="E17" s="693"/>
      <c r="F17" s="436" t="s">
        <v>12</v>
      </c>
      <c r="G17" s="436">
        <v>1</v>
      </c>
      <c r="H17" s="437"/>
      <c r="I17" s="429">
        <f>G17*H17</f>
        <v>0</v>
      </c>
    </row>
    <row r="18" spans="2:9" s="402" customFormat="1" ht="12.5" x14ac:dyDescent="0.25">
      <c r="B18" s="438"/>
      <c r="C18" s="439"/>
      <c r="D18" s="440"/>
      <c r="E18" s="441"/>
      <c r="F18" s="436"/>
      <c r="G18" s="436"/>
      <c r="H18" s="437"/>
      <c r="I18" s="429"/>
    </row>
    <row r="19" spans="2:9" s="402" customFormat="1" ht="12.5" x14ac:dyDescent="0.25">
      <c r="B19" s="438"/>
      <c r="C19" s="691" t="s">
        <v>13</v>
      </c>
      <c r="D19" s="692"/>
      <c r="E19" s="693"/>
      <c r="F19" s="442" t="s">
        <v>12</v>
      </c>
      <c r="G19" s="443">
        <v>1</v>
      </c>
      <c r="H19" s="437"/>
      <c r="I19" s="429">
        <f>G19*H19</f>
        <v>0</v>
      </c>
    </row>
    <row r="20" spans="2:9" s="402" customFormat="1" ht="12.5" x14ac:dyDescent="0.25">
      <c r="B20" s="438"/>
      <c r="C20" s="439"/>
      <c r="D20" s="440"/>
      <c r="E20" s="441"/>
      <c r="F20" s="442"/>
      <c r="G20" s="443"/>
      <c r="H20" s="437"/>
      <c r="I20" s="429"/>
    </row>
    <row r="21" spans="2:9" s="402" customFormat="1" ht="12.5" x14ac:dyDescent="0.25">
      <c r="B21" s="438"/>
      <c r="C21" s="691" t="s">
        <v>14</v>
      </c>
      <c r="D21" s="692"/>
      <c r="E21" s="693"/>
      <c r="F21" s="436" t="s">
        <v>15</v>
      </c>
      <c r="G21" s="436">
        <v>3</v>
      </c>
      <c r="H21" s="437"/>
      <c r="I21" s="429">
        <f>G21*H21</f>
        <v>0</v>
      </c>
    </row>
    <row r="22" spans="2:9" s="402" customFormat="1" ht="9" customHeight="1" x14ac:dyDescent="0.25">
      <c r="B22" s="438"/>
      <c r="C22" s="691"/>
      <c r="D22" s="692"/>
      <c r="E22" s="693"/>
      <c r="F22" s="436"/>
      <c r="G22" s="436"/>
      <c r="H22" s="437"/>
      <c r="I22" s="429"/>
    </row>
    <row r="23" spans="2:9" s="402" customFormat="1" ht="12.5" hidden="1" x14ac:dyDescent="0.25">
      <c r="B23" s="438"/>
      <c r="C23" s="709"/>
      <c r="D23" s="710"/>
      <c r="E23" s="711"/>
      <c r="F23" s="444"/>
      <c r="G23" s="436"/>
      <c r="H23" s="437"/>
      <c r="I23" s="429"/>
    </row>
    <row r="24" spans="2:9" s="402" customFormat="1" ht="12.5" x14ac:dyDescent="0.25">
      <c r="B24" s="438"/>
      <c r="C24" s="445"/>
      <c r="D24" s="445"/>
      <c r="E24" s="445"/>
      <c r="F24" s="444"/>
      <c r="G24" s="436"/>
      <c r="H24" s="437"/>
      <c r="I24" s="429"/>
    </row>
    <row r="25" spans="2:9" s="402" customFormat="1" ht="13" x14ac:dyDescent="0.25">
      <c r="B25" s="430" t="s">
        <v>291</v>
      </c>
      <c r="C25" s="411" t="s">
        <v>292</v>
      </c>
      <c r="D25" s="411"/>
      <c r="F25" s="444"/>
      <c r="G25" s="436"/>
      <c r="H25" s="437"/>
      <c r="I25" s="429"/>
    </row>
    <row r="26" spans="2:9" s="402" customFormat="1" ht="12.5" x14ac:dyDescent="0.25">
      <c r="B26" s="427"/>
      <c r="F26" s="444"/>
      <c r="G26" s="436"/>
      <c r="H26" s="437"/>
      <c r="I26" s="429"/>
    </row>
    <row r="27" spans="2:9" s="402" customFormat="1" ht="12.5" x14ac:dyDescent="0.25">
      <c r="B27" s="427"/>
      <c r="C27" s="446" t="s">
        <v>293</v>
      </c>
      <c r="D27" s="409"/>
      <c r="F27" s="444" t="s">
        <v>294</v>
      </c>
      <c r="G27" s="436"/>
      <c r="H27" s="447"/>
      <c r="I27" s="429">
        <f>G27*H27</f>
        <v>0</v>
      </c>
    </row>
    <row r="28" spans="2:9" s="402" customFormat="1" ht="12.5" x14ac:dyDescent="0.25">
      <c r="B28" s="427"/>
      <c r="F28" s="444"/>
      <c r="G28" s="428"/>
      <c r="H28" s="428"/>
      <c r="I28" s="429"/>
    </row>
    <row r="29" spans="2:9" s="402" customFormat="1" ht="12.5" x14ac:dyDescent="0.25">
      <c r="B29" s="427"/>
      <c r="C29" s="402" t="s">
        <v>295</v>
      </c>
      <c r="F29" s="444" t="s">
        <v>296</v>
      </c>
      <c r="G29" s="436"/>
      <c r="H29" s="437"/>
      <c r="I29" s="429">
        <f>G29*H29</f>
        <v>0</v>
      </c>
    </row>
    <row r="30" spans="2:9" s="402" customFormat="1" ht="12.5" x14ac:dyDescent="0.25">
      <c r="B30" s="427"/>
      <c r="C30" s="402" t="s">
        <v>297</v>
      </c>
      <c r="F30" s="444"/>
      <c r="G30" s="428"/>
      <c r="H30" s="437"/>
      <c r="I30" s="429"/>
    </row>
    <row r="31" spans="2:9" s="402" customFormat="1" ht="12.5" x14ac:dyDescent="0.25">
      <c r="B31" s="427"/>
      <c r="F31" s="444"/>
      <c r="G31" s="428"/>
      <c r="H31" s="437"/>
      <c r="I31" s="429"/>
    </row>
    <row r="32" spans="2:9" s="402" customFormat="1" ht="13" x14ac:dyDescent="0.25">
      <c r="B32" s="430" t="s">
        <v>298</v>
      </c>
      <c r="C32" s="411" t="s">
        <v>299</v>
      </c>
      <c r="D32" s="411"/>
      <c r="F32" s="444"/>
      <c r="G32" s="428"/>
      <c r="H32" s="437"/>
      <c r="I32" s="429"/>
    </row>
    <row r="33" spans="2:10" s="402" customFormat="1" ht="12.5" x14ac:dyDescent="0.25">
      <c r="B33" s="427"/>
      <c r="F33" s="444"/>
      <c r="G33" s="428"/>
      <c r="H33" s="437"/>
      <c r="I33" s="429"/>
    </row>
    <row r="34" spans="2:10" s="402" customFormat="1" ht="12.5" x14ac:dyDescent="0.25">
      <c r="B34" s="427"/>
      <c r="C34" s="402" t="s">
        <v>300</v>
      </c>
      <c r="F34" s="444" t="s">
        <v>294</v>
      </c>
      <c r="G34" s="436"/>
      <c r="H34" s="437"/>
      <c r="I34" s="429"/>
    </row>
    <row r="35" spans="2:10" s="402" customFormat="1" ht="12.5" x14ac:dyDescent="0.25">
      <c r="B35" s="427"/>
      <c r="C35" s="402" t="s">
        <v>301</v>
      </c>
      <c r="F35" s="444"/>
      <c r="G35" s="428"/>
      <c r="H35" s="437"/>
      <c r="I35" s="429"/>
    </row>
    <row r="36" spans="2:10" s="402" customFormat="1" ht="12.5" x14ac:dyDescent="0.25">
      <c r="B36" s="427"/>
      <c r="F36" s="444"/>
      <c r="G36" s="428"/>
      <c r="H36" s="437"/>
      <c r="I36" s="429"/>
    </row>
    <row r="37" spans="2:10" s="402" customFormat="1" ht="12.5" x14ac:dyDescent="0.25">
      <c r="B37" s="427"/>
      <c r="C37" s="402" t="s">
        <v>302</v>
      </c>
      <c r="F37" s="444" t="s">
        <v>296</v>
      </c>
      <c r="G37" s="428"/>
      <c r="H37" s="437"/>
      <c r="I37" s="429"/>
    </row>
    <row r="38" spans="2:10" s="402" customFormat="1" ht="12.5" x14ac:dyDescent="0.25">
      <c r="B38" s="427"/>
      <c r="C38" s="402" t="s">
        <v>297</v>
      </c>
      <c r="F38" s="444"/>
      <c r="G38" s="428"/>
      <c r="H38" s="437"/>
      <c r="I38" s="429"/>
    </row>
    <row r="39" spans="2:10" s="402" customFormat="1" ht="12.5" x14ac:dyDescent="0.25">
      <c r="B39" s="427"/>
      <c r="F39" s="444"/>
      <c r="G39" s="428"/>
      <c r="H39" s="437"/>
      <c r="I39" s="429"/>
    </row>
    <row r="40" spans="2:10" s="402" customFormat="1" ht="13" x14ac:dyDescent="0.25">
      <c r="B40" s="430" t="s">
        <v>272</v>
      </c>
      <c r="C40" s="411" t="s">
        <v>16</v>
      </c>
      <c r="D40" s="411"/>
      <c r="F40" s="444" t="s">
        <v>17</v>
      </c>
      <c r="G40" s="436">
        <v>6</v>
      </c>
      <c r="H40" s="437"/>
      <c r="I40" s="429">
        <f>G40*H40</f>
        <v>0</v>
      </c>
    </row>
    <row r="41" spans="2:10" s="402" customFormat="1" ht="12.5" x14ac:dyDescent="0.25">
      <c r="B41" s="435"/>
      <c r="F41" s="444"/>
      <c r="G41" s="428"/>
      <c r="H41" s="437"/>
      <c r="I41" s="429"/>
    </row>
    <row r="42" spans="2:10" s="402" customFormat="1" ht="13" x14ac:dyDescent="0.25">
      <c r="B42" s="430" t="s">
        <v>273</v>
      </c>
      <c r="C42" s="411" t="s">
        <v>18</v>
      </c>
      <c r="D42" s="411"/>
      <c r="E42" s="411"/>
      <c r="F42" s="444"/>
      <c r="G42" s="428"/>
      <c r="H42" s="437"/>
      <c r="I42" s="429"/>
    </row>
    <row r="43" spans="2:10" s="402" customFormat="1" ht="13" x14ac:dyDescent="0.25">
      <c r="B43" s="430"/>
      <c r="C43" s="411"/>
      <c r="D43" s="411"/>
      <c r="E43" s="411"/>
      <c r="F43" s="444"/>
      <c r="G43" s="428"/>
      <c r="H43" s="437"/>
      <c r="I43" s="429"/>
    </row>
    <row r="44" spans="2:10" s="402" customFormat="1" ht="12.5" x14ac:dyDescent="0.25">
      <c r="B44" s="435"/>
      <c r="C44" s="402" t="s">
        <v>19</v>
      </c>
      <c r="F44" s="444" t="s">
        <v>12</v>
      </c>
      <c r="G44" s="436">
        <v>1</v>
      </c>
      <c r="H44" s="437"/>
      <c r="I44" s="429">
        <f>G44*H44</f>
        <v>0</v>
      </c>
    </row>
    <row r="45" spans="2:10" s="402" customFormat="1" ht="12.5" x14ac:dyDescent="0.25">
      <c r="B45" s="435"/>
      <c r="F45" s="444"/>
      <c r="G45" s="436"/>
      <c r="H45" s="437"/>
      <c r="I45" s="429"/>
    </row>
    <row r="46" spans="2:10" s="402" customFormat="1" ht="12.5" x14ac:dyDescent="0.25">
      <c r="B46" s="435"/>
      <c r="C46" s="691" t="s">
        <v>20</v>
      </c>
      <c r="D46" s="692"/>
      <c r="E46" s="693"/>
      <c r="F46" s="444" t="s">
        <v>21</v>
      </c>
      <c r="G46" s="436">
        <v>3</v>
      </c>
      <c r="H46" s="437"/>
      <c r="I46" s="429">
        <f>G46*H46</f>
        <v>0</v>
      </c>
    </row>
    <row r="47" spans="2:10" s="402" customFormat="1" ht="12.5" x14ac:dyDescent="0.25">
      <c r="B47" s="435"/>
      <c r="F47" s="444"/>
      <c r="G47" s="428"/>
      <c r="H47" s="437"/>
      <c r="I47" s="429"/>
    </row>
    <row r="48" spans="2:10" s="402" customFormat="1" ht="18" x14ac:dyDescent="0.25">
      <c r="B48" s="435"/>
      <c r="C48" s="402" t="s">
        <v>303</v>
      </c>
      <c r="F48" s="444" t="s">
        <v>294</v>
      </c>
      <c r="G48" s="436"/>
      <c r="H48" s="437"/>
      <c r="I48" s="448"/>
      <c r="J48" s="449"/>
    </row>
    <row r="49" spans="2:9" s="402" customFormat="1" ht="12.5" x14ac:dyDescent="0.25">
      <c r="B49" s="435"/>
      <c r="F49" s="444"/>
      <c r="G49" s="428"/>
      <c r="H49" s="437"/>
      <c r="I49" s="429"/>
    </row>
    <row r="50" spans="2:9" s="402" customFormat="1" ht="12.5" x14ac:dyDescent="0.25">
      <c r="B50" s="435"/>
      <c r="C50" s="402" t="s">
        <v>304</v>
      </c>
      <c r="F50" s="444" t="s">
        <v>296</v>
      </c>
      <c r="G50" s="428"/>
      <c r="H50" s="437"/>
      <c r="I50" s="429"/>
    </row>
    <row r="51" spans="2:9" s="402" customFormat="1" ht="12.5" x14ac:dyDescent="0.25">
      <c r="B51" s="435"/>
      <c r="F51" s="444"/>
      <c r="G51" s="436"/>
      <c r="H51" s="437"/>
      <c r="I51" s="429"/>
    </row>
    <row r="52" spans="2:9" s="402" customFormat="1" ht="13" x14ac:dyDescent="0.25">
      <c r="B52" s="430" t="s">
        <v>22</v>
      </c>
      <c r="C52" s="411" t="s">
        <v>305</v>
      </c>
      <c r="D52" s="411"/>
      <c r="F52" s="444"/>
      <c r="G52" s="436"/>
      <c r="H52" s="437"/>
      <c r="I52" s="429"/>
    </row>
    <row r="53" spans="2:9" s="402" customFormat="1" ht="13" x14ac:dyDescent="0.25">
      <c r="B53" s="430"/>
      <c r="C53" s="411"/>
      <c r="D53" s="411"/>
      <c r="F53" s="444"/>
      <c r="G53" s="436"/>
      <c r="H53" s="437"/>
      <c r="I53" s="429"/>
    </row>
    <row r="54" spans="2:9" s="402" customFormat="1" ht="13" x14ac:dyDescent="0.25">
      <c r="B54" s="450"/>
      <c r="C54" s="402" t="s">
        <v>19</v>
      </c>
      <c r="F54" s="444" t="s">
        <v>12</v>
      </c>
      <c r="G54" s="451">
        <v>1</v>
      </c>
      <c r="H54" s="437"/>
      <c r="I54" s="429">
        <f>G54*H54</f>
        <v>0</v>
      </c>
    </row>
    <row r="55" spans="2:9" s="402" customFormat="1" ht="12.5" x14ac:dyDescent="0.25">
      <c r="B55" s="427"/>
      <c r="F55" s="444"/>
      <c r="G55" s="436"/>
      <c r="H55" s="437"/>
      <c r="I55" s="429"/>
    </row>
    <row r="56" spans="2:9" s="402" customFormat="1" ht="12.5" x14ac:dyDescent="0.25">
      <c r="B56" s="427"/>
      <c r="C56" s="691" t="s">
        <v>20</v>
      </c>
      <c r="D56" s="692"/>
      <c r="E56" s="693"/>
      <c r="F56" s="444" t="s">
        <v>21</v>
      </c>
      <c r="G56" s="436">
        <v>3</v>
      </c>
      <c r="H56" s="437"/>
      <c r="I56" s="429">
        <f>G56*H56</f>
        <v>0</v>
      </c>
    </row>
    <row r="57" spans="2:9" s="402" customFormat="1" ht="12.5" x14ac:dyDescent="0.25">
      <c r="B57" s="427"/>
      <c r="F57" s="444"/>
      <c r="G57" s="436"/>
      <c r="H57" s="437"/>
      <c r="I57" s="429"/>
    </row>
    <row r="58" spans="2:9" s="402" customFormat="1" ht="13" x14ac:dyDescent="0.25">
      <c r="B58" s="430" t="s">
        <v>24</v>
      </c>
      <c r="C58" s="411" t="s">
        <v>25</v>
      </c>
      <c r="D58" s="411"/>
      <c r="E58" s="411"/>
      <c r="F58" s="452" t="s">
        <v>17</v>
      </c>
      <c r="G58" s="436"/>
      <c r="H58" s="437"/>
      <c r="I58" s="429"/>
    </row>
    <row r="59" spans="2:9" s="402" customFormat="1" ht="12.5" x14ac:dyDescent="0.25">
      <c r="B59" s="427"/>
      <c r="F59" s="444"/>
      <c r="G59" s="436"/>
      <c r="H59" s="437"/>
      <c r="I59" s="429"/>
    </row>
    <row r="60" spans="2:9" s="402" customFormat="1" ht="12.5" x14ac:dyDescent="0.25">
      <c r="B60" s="427"/>
      <c r="F60" s="444"/>
      <c r="G60" s="436"/>
      <c r="H60" s="437"/>
      <c r="I60" s="429"/>
    </row>
    <row r="61" spans="2:9" s="402" customFormat="1" ht="13" thickBot="1" x14ac:dyDescent="0.3">
      <c r="B61" s="427"/>
      <c r="F61" s="444"/>
      <c r="G61" s="436"/>
      <c r="H61" s="437"/>
      <c r="I61" s="429"/>
    </row>
    <row r="62" spans="2:9" s="402" customFormat="1" ht="13.5" thickBot="1" x14ac:dyDescent="0.3">
      <c r="B62" s="453" t="s">
        <v>26</v>
      </c>
      <c r="C62" s="454"/>
      <c r="D62" s="454"/>
      <c r="E62" s="454"/>
      <c r="F62" s="454"/>
      <c r="G62" s="455"/>
      <c r="H62" s="454"/>
      <c r="I62" s="456">
        <f>SUM(I14:I61)</f>
        <v>0</v>
      </c>
    </row>
    <row r="63" spans="2:9" s="402" customFormat="1" ht="13" x14ac:dyDescent="0.25">
      <c r="B63" s="414"/>
      <c r="C63" s="424"/>
      <c r="D63" s="424"/>
      <c r="E63" s="424"/>
      <c r="F63" s="424"/>
      <c r="G63" s="457"/>
      <c r="H63" s="424"/>
      <c r="I63" s="458"/>
    </row>
    <row r="64" spans="2:9" s="402" customFormat="1" ht="14.5" hidden="1" thickBot="1" x14ac:dyDescent="0.3">
      <c r="B64" s="459"/>
      <c r="G64" s="460"/>
      <c r="I64" s="39" t="s">
        <v>27</v>
      </c>
    </row>
    <row r="65" spans="2:9" s="402" customFormat="1" ht="13" hidden="1" x14ac:dyDescent="0.25">
      <c r="B65" s="413" t="s">
        <v>2</v>
      </c>
      <c r="C65" s="414" t="s">
        <v>3</v>
      </c>
      <c r="D65" s="414"/>
      <c r="E65" s="414"/>
      <c r="F65" s="415" t="s">
        <v>4</v>
      </c>
      <c r="G65" s="415" t="s">
        <v>5</v>
      </c>
      <c r="H65" s="416" t="s">
        <v>6</v>
      </c>
      <c r="I65" s="417" t="s">
        <v>7</v>
      </c>
    </row>
    <row r="66" spans="2:9" s="402" customFormat="1" ht="13.5" hidden="1" thickBot="1" x14ac:dyDescent="0.3">
      <c r="B66" s="418"/>
      <c r="C66" s="419"/>
      <c r="D66" s="419"/>
      <c r="E66" s="419"/>
      <c r="F66" s="420"/>
      <c r="G66" s="420"/>
      <c r="H66" s="421" t="s">
        <v>8</v>
      </c>
      <c r="I66" s="422" t="s">
        <v>8</v>
      </c>
    </row>
    <row r="67" spans="2:9" s="402" customFormat="1" ht="13" hidden="1" x14ac:dyDescent="0.25">
      <c r="B67" s="414"/>
      <c r="C67" s="424"/>
      <c r="D67" s="424"/>
      <c r="E67" s="424"/>
      <c r="F67" s="424"/>
      <c r="G67" s="457"/>
      <c r="H67" s="424"/>
      <c r="I67" s="461"/>
    </row>
    <row r="68" spans="2:9" s="402" customFormat="1" ht="14.5" thickBot="1" x14ac:dyDescent="0.3">
      <c r="B68" s="419"/>
      <c r="C68" s="462"/>
      <c r="D68" s="462"/>
      <c r="E68" s="463"/>
      <c r="F68" s="464"/>
      <c r="G68" s="462"/>
      <c r="H68" s="462"/>
      <c r="I68" s="39" t="s">
        <v>33</v>
      </c>
    </row>
    <row r="69" spans="2:9" s="402" customFormat="1" ht="13" x14ac:dyDescent="0.25">
      <c r="B69" s="413" t="s">
        <v>2</v>
      </c>
      <c r="C69" s="414" t="s">
        <v>3</v>
      </c>
      <c r="D69" s="414"/>
      <c r="E69" s="414"/>
      <c r="F69" s="415" t="s">
        <v>4</v>
      </c>
      <c r="G69" s="415" t="s">
        <v>5</v>
      </c>
      <c r="H69" s="416" t="s">
        <v>6</v>
      </c>
      <c r="I69" s="417" t="s">
        <v>7</v>
      </c>
    </row>
    <row r="70" spans="2:9" s="402" customFormat="1" ht="13.5" thickBot="1" x14ac:dyDescent="0.3">
      <c r="B70" s="418"/>
      <c r="C70" s="419"/>
      <c r="D70" s="419"/>
      <c r="E70" s="419"/>
      <c r="F70" s="420"/>
      <c r="G70" s="420"/>
      <c r="H70" s="421" t="s">
        <v>8</v>
      </c>
      <c r="I70" s="422" t="s">
        <v>8</v>
      </c>
    </row>
    <row r="71" spans="2:9" s="402" customFormat="1" ht="13" x14ac:dyDescent="0.25">
      <c r="B71" s="465"/>
      <c r="C71" s="466"/>
      <c r="D71" s="467"/>
      <c r="E71" s="468"/>
      <c r="F71" s="469"/>
      <c r="G71" s="469"/>
      <c r="H71" s="469"/>
      <c r="I71" s="470"/>
    </row>
    <row r="72" spans="2:9" s="402" customFormat="1" ht="13" x14ac:dyDescent="0.25">
      <c r="B72" s="452"/>
      <c r="C72" s="431"/>
      <c r="D72" s="408"/>
      <c r="E72" s="471"/>
      <c r="F72" s="471"/>
      <c r="G72" s="472"/>
      <c r="H72" s="471"/>
      <c r="I72" s="473"/>
    </row>
    <row r="73" spans="2:9" s="402" customFormat="1" ht="13" x14ac:dyDescent="0.25">
      <c r="B73" s="474">
        <v>1500</v>
      </c>
      <c r="C73" s="411" t="s">
        <v>34</v>
      </c>
      <c r="F73" s="444"/>
      <c r="G73" s="428"/>
      <c r="H73" s="475"/>
      <c r="I73" s="429"/>
    </row>
    <row r="74" spans="2:9" s="402" customFormat="1" ht="12.5" x14ac:dyDescent="0.25">
      <c r="B74" s="436"/>
      <c r="F74" s="444"/>
      <c r="G74" s="428"/>
      <c r="H74" s="476"/>
      <c r="I74" s="429"/>
    </row>
    <row r="75" spans="2:9" s="402" customFormat="1" ht="12.5" x14ac:dyDescent="0.25">
      <c r="B75" s="436"/>
      <c r="F75" s="444"/>
      <c r="G75" s="428"/>
      <c r="H75" s="476"/>
      <c r="I75" s="429"/>
    </row>
    <row r="76" spans="2:9" s="402" customFormat="1" ht="13" x14ac:dyDescent="0.25">
      <c r="B76" s="474">
        <v>15.01</v>
      </c>
      <c r="C76" s="411" t="s">
        <v>35</v>
      </c>
      <c r="D76" s="411"/>
      <c r="F76" s="436" t="s">
        <v>88</v>
      </c>
      <c r="G76" s="436"/>
      <c r="H76" s="476"/>
      <c r="I76" s="429">
        <f>G76*H76</f>
        <v>0</v>
      </c>
    </row>
    <row r="77" spans="2:9" s="402" customFormat="1" ht="12.5" x14ac:dyDescent="0.25">
      <c r="B77" s="436"/>
      <c r="F77" s="436"/>
      <c r="G77" s="436"/>
      <c r="H77" s="476"/>
      <c r="I77" s="429"/>
    </row>
    <row r="78" spans="2:9" s="402" customFormat="1" ht="12.5" x14ac:dyDescent="0.25">
      <c r="B78" s="436"/>
      <c r="F78" s="444"/>
      <c r="G78" s="428"/>
      <c r="H78" s="476"/>
      <c r="I78" s="429"/>
    </row>
    <row r="79" spans="2:9" s="402" customFormat="1" ht="13" x14ac:dyDescent="0.25">
      <c r="B79" s="474">
        <v>15.03</v>
      </c>
      <c r="C79" s="411" t="s">
        <v>37</v>
      </c>
      <c r="F79" s="436" t="s">
        <v>38</v>
      </c>
      <c r="G79" s="436"/>
      <c r="H79" s="476"/>
      <c r="I79" s="429"/>
    </row>
    <row r="80" spans="2:9" s="402" customFormat="1" ht="12.5" x14ac:dyDescent="0.25">
      <c r="B80" s="436"/>
      <c r="F80" s="436"/>
      <c r="G80" s="436"/>
      <c r="H80" s="476"/>
      <c r="I80" s="429"/>
    </row>
    <row r="81" spans="2:9" s="402" customFormat="1" ht="12.5" x14ac:dyDescent="0.25">
      <c r="B81" s="436"/>
      <c r="C81" s="402" t="s">
        <v>39</v>
      </c>
      <c r="F81" s="436" t="s">
        <v>12</v>
      </c>
      <c r="G81" s="436">
        <v>1</v>
      </c>
      <c r="H81" s="476"/>
      <c r="I81" s="429">
        <f>G81*H81</f>
        <v>0</v>
      </c>
    </row>
    <row r="82" spans="2:9" s="402" customFormat="1" ht="12.5" x14ac:dyDescent="0.25">
      <c r="B82" s="436"/>
      <c r="F82" s="436"/>
      <c r="G82" s="436"/>
      <c r="H82" s="476"/>
      <c r="I82" s="429"/>
    </row>
    <row r="83" spans="2:9" s="402" customFormat="1" ht="12.5" x14ac:dyDescent="0.25">
      <c r="B83" s="436"/>
      <c r="C83" s="402" t="s">
        <v>40</v>
      </c>
      <c r="F83" s="436" t="s">
        <v>17</v>
      </c>
      <c r="G83" s="436"/>
      <c r="H83" s="476"/>
      <c r="I83" s="429">
        <f>G83*H83</f>
        <v>0</v>
      </c>
    </row>
    <row r="84" spans="2:9" s="402" customFormat="1" ht="12.5" x14ac:dyDescent="0.25">
      <c r="B84" s="477"/>
      <c r="F84" s="436"/>
      <c r="G84" s="436"/>
      <c r="H84" s="476"/>
      <c r="I84" s="429"/>
    </row>
    <row r="85" spans="2:9" s="402" customFormat="1" ht="12.5" x14ac:dyDescent="0.25">
      <c r="B85" s="477"/>
      <c r="C85" s="402" t="s">
        <v>41</v>
      </c>
      <c r="F85" s="436" t="s">
        <v>17</v>
      </c>
      <c r="G85" s="436">
        <f>4*2</f>
        <v>8</v>
      </c>
      <c r="H85" s="476"/>
      <c r="I85" s="429">
        <f>G85*H85</f>
        <v>0</v>
      </c>
    </row>
    <row r="86" spans="2:9" s="402" customFormat="1" ht="12.5" x14ac:dyDescent="0.25">
      <c r="B86" s="477"/>
      <c r="F86" s="436"/>
      <c r="G86" s="436"/>
      <c r="H86" s="476"/>
      <c r="I86" s="429"/>
    </row>
    <row r="87" spans="2:9" s="402" customFormat="1" ht="12.5" x14ac:dyDescent="0.25">
      <c r="B87" s="477"/>
      <c r="C87" s="402" t="s">
        <v>42</v>
      </c>
      <c r="F87" s="436" t="s">
        <v>17</v>
      </c>
      <c r="G87" s="436"/>
      <c r="H87" s="476"/>
      <c r="I87" s="429"/>
    </row>
    <row r="88" spans="2:9" s="402" customFormat="1" ht="12.5" x14ac:dyDescent="0.25">
      <c r="B88" s="477"/>
      <c r="F88" s="436"/>
      <c r="G88" s="436"/>
      <c r="H88" s="476"/>
      <c r="I88" s="429"/>
    </row>
    <row r="89" spans="2:9" s="402" customFormat="1" ht="12.5" x14ac:dyDescent="0.25">
      <c r="B89" s="477"/>
      <c r="C89" s="402" t="s">
        <v>306</v>
      </c>
      <c r="F89" s="436" t="s">
        <v>17</v>
      </c>
      <c r="G89" s="436"/>
      <c r="H89" s="476"/>
      <c r="I89" s="429"/>
    </row>
    <row r="90" spans="2:9" s="402" customFormat="1" ht="12.5" x14ac:dyDescent="0.25">
      <c r="B90" s="477"/>
      <c r="F90" s="436"/>
      <c r="G90" s="436"/>
      <c r="H90" s="476"/>
      <c r="I90" s="429"/>
    </row>
    <row r="91" spans="2:9" s="402" customFormat="1" ht="14.5" x14ac:dyDescent="0.25">
      <c r="B91" s="477"/>
      <c r="C91" s="402" t="s">
        <v>307</v>
      </c>
      <c r="F91" s="436" t="s">
        <v>308</v>
      </c>
      <c r="G91" s="436"/>
      <c r="H91" s="476"/>
      <c r="I91" s="429"/>
    </row>
    <row r="92" spans="2:9" s="402" customFormat="1" ht="12.5" x14ac:dyDescent="0.25">
      <c r="B92" s="477"/>
      <c r="F92" s="436"/>
      <c r="G92" s="436"/>
      <c r="H92" s="476"/>
      <c r="I92" s="429"/>
    </row>
    <row r="93" spans="2:9" s="402" customFormat="1" ht="12.5" x14ac:dyDescent="0.25">
      <c r="B93" s="477"/>
      <c r="C93" s="402" t="s">
        <v>309</v>
      </c>
      <c r="F93" s="436" t="s">
        <v>17</v>
      </c>
      <c r="G93" s="436"/>
      <c r="H93" s="476"/>
      <c r="I93" s="429"/>
    </row>
    <row r="94" spans="2:9" s="402" customFormat="1" ht="12.5" x14ac:dyDescent="0.25">
      <c r="B94" s="477"/>
      <c r="F94" s="436"/>
      <c r="G94" s="436"/>
      <c r="H94" s="476"/>
      <c r="I94" s="429"/>
    </row>
    <row r="95" spans="2:9" s="402" customFormat="1" ht="12.5" x14ac:dyDescent="0.25">
      <c r="B95" s="477"/>
      <c r="C95" s="402" t="s">
        <v>310</v>
      </c>
      <c r="F95" s="436" t="s">
        <v>17</v>
      </c>
      <c r="G95" s="436"/>
      <c r="H95" s="476"/>
      <c r="I95" s="429"/>
    </row>
    <row r="96" spans="2:9" s="402" customFormat="1" ht="12.5" x14ac:dyDescent="0.25">
      <c r="B96" s="477"/>
      <c r="F96" s="436"/>
      <c r="G96" s="436"/>
      <c r="H96" s="476"/>
      <c r="I96" s="429"/>
    </row>
    <row r="97" spans="2:9" s="402" customFormat="1" ht="12.5" x14ac:dyDescent="0.25">
      <c r="B97" s="477"/>
      <c r="C97" s="402" t="s">
        <v>43</v>
      </c>
      <c r="F97" s="436" t="s">
        <v>44</v>
      </c>
      <c r="G97" s="436">
        <v>1</v>
      </c>
      <c r="H97" s="476"/>
      <c r="I97" s="429">
        <f>G97*H97</f>
        <v>0</v>
      </c>
    </row>
    <row r="98" spans="2:9" s="402" customFormat="1" ht="12.5" x14ac:dyDescent="0.25">
      <c r="B98" s="477"/>
      <c r="F98" s="436"/>
      <c r="G98" s="436"/>
      <c r="H98" s="476"/>
      <c r="I98" s="429"/>
    </row>
    <row r="99" spans="2:9" s="402" customFormat="1" ht="12.5" x14ac:dyDescent="0.25">
      <c r="B99" s="477"/>
      <c r="C99" s="402" t="s">
        <v>45</v>
      </c>
      <c r="F99" s="436" t="s">
        <v>17</v>
      </c>
      <c r="G99" s="436"/>
      <c r="H99" s="476"/>
      <c r="I99" s="429"/>
    </row>
    <row r="100" spans="2:9" s="402" customFormat="1" ht="12.5" x14ac:dyDescent="0.25">
      <c r="B100" s="477"/>
      <c r="F100" s="436"/>
      <c r="G100" s="436"/>
      <c r="H100" s="476"/>
      <c r="I100" s="429"/>
    </row>
    <row r="101" spans="2:9" s="402" customFormat="1" ht="12.5" x14ac:dyDescent="0.25">
      <c r="B101" s="477"/>
      <c r="F101" s="436"/>
      <c r="G101" s="436"/>
      <c r="H101" s="476"/>
      <c r="I101" s="429"/>
    </row>
    <row r="102" spans="2:9" s="402" customFormat="1" ht="29.25" customHeight="1" x14ac:dyDescent="0.25">
      <c r="B102" s="478" t="s">
        <v>311</v>
      </c>
      <c r="C102" s="698" t="s">
        <v>312</v>
      </c>
      <c r="D102" s="699"/>
      <c r="E102" s="700"/>
      <c r="F102" s="451" t="s">
        <v>313</v>
      </c>
      <c r="G102" s="436"/>
      <c r="H102" s="476"/>
      <c r="I102" s="429"/>
    </row>
    <row r="103" spans="2:9" s="402" customFormat="1" ht="13" thickBot="1" x14ac:dyDescent="0.3">
      <c r="B103" s="477"/>
      <c r="F103" s="436"/>
      <c r="G103" s="436"/>
      <c r="H103" s="476"/>
      <c r="I103" s="429"/>
    </row>
    <row r="104" spans="2:9" s="402" customFormat="1" ht="16" thickBot="1" x14ac:dyDescent="0.3">
      <c r="B104" s="479" t="s">
        <v>46</v>
      </c>
      <c r="C104" s="454"/>
      <c r="D104" s="480"/>
      <c r="E104" s="454"/>
      <c r="F104" s="481"/>
      <c r="G104" s="454"/>
      <c r="H104" s="482"/>
      <c r="I104" s="483">
        <f>SUM(I74:I103)</f>
        <v>0</v>
      </c>
    </row>
    <row r="105" spans="2:9" s="402" customFormat="1" ht="15.5" x14ac:dyDescent="0.25">
      <c r="B105" s="484"/>
      <c r="C105" s="424"/>
      <c r="D105" s="424"/>
      <c r="E105" s="424"/>
      <c r="F105" s="485"/>
      <c r="G105" s="424"/>
      <c r="H105" s="486"/>
      <c r="I105" s="487"/>
    </row>
    <row r="106" spans="2:9" s="402" customFormat="1" ht="14.5" thickBot="1" x14ac:dyDescent="0.3">
      <c r="B106" s="463"/>
      <c r="C106" s="504"/>
      <c r="D106" s="462"/>
      <c r="E106" s="462"/>
      <c r="F106" s="464"/>
      <c r="G106" s="464"/>
      <c r="H106" s="505"/>
      <c r="I106" s="39" t="s">
        <v>63</v>
      </c>
    </row>
    <row r="107" spans="2:9" s="402" customFormat="1" ht="13" x14ac:dyDescent="0.25">
      <c r="B107" s="413" t="s">
        <v>2</v>
      </c>
      <c r="C107" s="414" t="s">
        <v>3</v>
      </c>
      <c r="D107" s="414"/>
      <c r="E107" s="414"/>
      <c r="F107" s="415" t="s">
        <v>4</v>
      </c>
      <c r="G107" s="415" t="s">
        <v>5</v>
      </c>
      <c r="H107" s="416" t="s">
        <v>6</v>
      </c>
      <c r="I107" s="417" t="s">
        <v>7</v>
      </c>
    </row>
    <row r="108" spans="2:9" s="402" customFormat="1" ht="13.5" thickBot="1" x14ac:dyDescent="0.3">
      <c r="B108" s="418"/>
      <c r="C108" s="419"/>
      <c r="D108" s="419"/>
      <c r="E108" s="419"/>
      <c r="F108" s="420"/>
      <c r="G108" s="420"/>
      <c r="H108" s="421" t="s">
        <v>8</v>
      </c>
      <c r="I108" s="422" t="s">
        <v>8</v>
      </c>
    </row>
    <row r="109" spans="2:9" s="165" customFormat="1" ht="24" customHeight="1" x14ac:dyDescent="0.25">
      <c r="B109" s="258" t="s">
        <v>64</v>
      </c>
      <c r="C109" s="281" t="s">
        <v>65</v>
      </c>
      <c r="D109" s="249"/>
      <c r="E109" s="249"/>
      <c r="F109" s="261"/>
      <c r="G109" s="252"/>
      <c r="H109" s="252"/>
      <c r="I109" s="253"/>
    </row>
    <row r="110" spans="2:9" s="165" customFormat="1" ht="24" customHeight="1" x14ac:dyDescent="0.25">
      <c r="B110" s="53" t="s">
        <v>66</v>
      </c>
      <c r="C110" s="109" t="s">
        <v>67</v>
      </c>
      <c r="D110" s="29"/>
      <c r="E110" s="29"/>
      <c r="F110" s="23"/>
      <c r="G110" s="101"/>
      <c r="H110" s="60"/>
      <c r="I110" s="224"/>
    </row>
    <row r="111" spans="2:9" s="165" customFormat="1" ht="24" customHeight="1" x14ac:dyDescent="0.25">
      <c r="B111" s="61"/>
      <c r="C111" s="99" t="s">
        <v>68</v>
      </c>
      <c r="D111" s="19"/>
      <c r="E111" s="19"/>
      <c r="F111" s="23" t="s">
        <v>69</v>
      </c>
      <c r="G111" s="101">
        <v>36</v>
      </c>
      <c r="H111" s="60"/>
      <c r="I111" s="224">
        <f>G111*H111</f>
        <v>0</v>
      </c>
    </row>
    <row r="112" spans="2:9" s="165" customFormat="1" ht="24" customHeight="1" x14ac:dyDescent="0.25">
      <c r="B112" s="61"/>
      <c r="C112" s="99" t="s">
        <v>70</v>
      </c>
      <c r="D112" s="19"/>
      <c r="E112" s="19"/>
      <c r="F112" s="23" t="s">
        <v>69</v>
      </c>
      <c r="G112" s="101">
        <v>36</v>
      </c>
      <c r="H112" s="60"/>
      <c r="I112" s="224">
        <f t="shared" ref="I112:I145" si="0">G112*H112</f>
        <v>0</v>
      </c>
    </row>
    <row r="113" spans="2:9" s="165" customFormat="1" ht="24" customHeight="1" x14ac:dyDescent="0.25">
      <c r="B113" s="61"/>
      <c r="C113" s="99" t="s">
        <v>71</v>
      </c>
      <c r="D113" s="19"/>
      <c r="E113" s="19"/>
      <c r="F113" s="23" t="s">
        <v>69</v>
      </c>
      <c r="G113" s="101">
        <v>36</v>
      </c>
      <c r="H113" s="60"/>
      <c r="I113" s="224">
        <f t="shared" si="0"/>
        <v>0</v>
      </c>
    </row>
    <row r="114" spans="2:9" s="165" customFormat="1" ht="24" customHeight="1" x14ac:dyDescent="0.25">
      <c r="B114" s="61"/>
      <c r="C114" s="99" t="s">
        <v>72</v>
      </c>
      <c r="D114" s="19"/>
      <c r="E114" s="19"/>
      <c r="F114" s="23" t="s">
        <v>69</v>
      </c>
      <c r="G114" s="101">
        <v>36</v>
      </c>
      <c r="H114" s="60"/>
      <c r="I114" s="224">
        <f t="shared" si="0"/>
        <v>0</v>
      </c>
    </row>
    <row r="115" spans="2:9" s="165" customFormat="1" ht="24" customHeight="1" x14ac:dyDescent="0.25">
      <c r="B115" s="61"/>
      <c r="C115" s="99" t="s">
        <v>73</v>
      </c>
      <c r="D115" s="19"/>
      <c r="E115" s="19"/>
      <c r="F115" s="23" t="s">
        <v>69</v>
      </c>
      <c r="G115" s="101">
        <v>36</v>
      </c>
      <c r="H115" s="60"/>
      <c r="I115" s="224">
        <f t="shared" si="0"/>
        <v>0</v>
      </c>
    </row>
    <row r="116" spans="2:9" s="165" customFormat="1" ht="24" customHeight="1" x14ac:dyDescent="0.25">
      <c r="B116" s="61"/>
      <c r="C116" s="62"/>
      <c r="D116" s="19"/>
      <c r="E116" s="19"/>
      <c r="F116" s="23"/>
      <c r="G116" s="101"/>
      <c r="H116" s="60"/>
      <c r="I116" s="224"/>
    </row>
    <row r="117" spans="2:9" s="165" customFormat="1" ht="24" customHeight="1" x14ac:dyDescent="0.25">
      <c r="B117" s="53" t="s">
        <v>74</v>
      </c>
      <c r="C117" s="109" t="s">
        <v>75</v>
      </c>
      <c r="D117" s="19"/>
      <c r="E117" s="19"/>
      <c r="F117" s="23"/>
      <c r="G117" s="101"/>
      <c r="H117" s="60"/>
      <c r="I117" s="224"/>
    </row>
    <row r="118" spans="2:9" s="165" customFormat="1" ht="24" customHeight="1" x14ac:dyDescent="0.25">
      <c r="B118" s="61"/>
      <c r="C118" s="99" t="s">
        <v>68</v>
      </c>
      <c r="D118" s="19"/>
      <c r="E118" s="19"/>
      <c r="F118" s="23" t="s">
        <v>69</v>
      </c>
      <c r="G118" s="101">
        <v>36</v>
      </c>
      <c r="H118" s="60"/>
      <c r="I118" s="224">
        <f t="shared" si="0"/>
        <v>0</v>
      </c>
    </row>
    <row r="119" spans="2:9" s="165" customFormat="1" ht="24" customHeight="1" x14ac:dyDescent="0.25">
      <c r="B119" s="61"/>
      <c r="C119" s="99" t="s">
        <v>70</v>
      </c>
      <c r="D119" s="19"/>
      <c r="E119" s="19"/>
      <c r="F119" s="23" t="s">
        <v>69</v>
      </c>
      <c r="G119" s="101">
        <v>36</v>
      </c>
      <c r="H119" s="60"/>
      <c r="I119" s="224">
        <f t="shared" si="0"/>
        <v>0</v>
      </c>
    </row>
    <row r="120" spans="2:9" s="165" customFormat="1" ht="24" customHeight="1" x14ac:dyDescent="0.25">
      <c r="B120" s="61"/>
      <c r="C120" s="99" t="s">
        <v>71</v>
      </c>
      <c r="D120" s="19"/>
      <c r="E120" s="19"/>
      <c r="F120" s="23" t="s">
        <v>69</v>
      </c>
      <c r="G120" s="101">
        <v>36</v>
      </c>
      <c r="H120" s="60"/>
      <c r="I120" s="224">
        <f t="shared" si="0"/>
        <v>0</v>
      </c>
    </row>
    <row r="121" spans="2:9" s="165" customFormat="1" ht="24" customHeight="1" x14ac:dyDescent="0.25">
      <c r="B121" s="61"/>
      <c r="C121" s="99" t="s">
        <v>72</v>
      </c>
      <c r="D121" s="19"/>
      <c r="E121" s="19"/>
      <c r="F121" s="23" t="s">
        <v>69</v>
      </c>
      <c r="G121" s="101">
        <v>36</v>
      </c>
      <c r="H121" s="60"/>
      <c r="I121" s="224">
        <f t="shared" si="0"/>
        <v>0</v>
      </c>
    </row>
    <row r="122" spans="2:9" s="165" customFormat="1" ht="24" customHeight="1" x14ac:dyDescent="0.25">
      <c r="B122" s="61"/>
      <c r="C122" s="99" t="s">
        <v>76</v>
      </c>
      <c r="D122" s="19"/>
      <c r="E122" s="19"/>
      <c r="F122" s="23" t="s">
        <v>69</v>
      </c>
      <c r="G122" s="101">
        <v>36</v>
      </c>
      <c r="H122" s="60"/>
      <c r="I122" s="224">
        <f t="shared" si="0"/>
        <v>0</v>
      </c>
    </row>
    <row r="123" spans="2:9" s="165" customFormat="1" ht="24" customHeight="1" x14ac:dyDescent="0.25">
      <c r="B123" s="61"/>
      <c r="C123" s="99"/>
      <c r="D123" s="19"/>
      <c r="E123" s="19"/>
      <c r="F123" s="23"/>
      <c r="G123" s="101"/>
      <c r="H123" s="60"/>
      <c r="I123" s="224"/>
    </row>
    <row r="124" spans="2:9" s="165" customFormat="1" ht="24" customHeight="1" x14ac:dyDescent="0.25">
      <c r="B124" s="53" t="s">
        <v>77</v>
      </c>
      <c r="C124" s="109" t="s">
        <v>78</v>
      </c>
      <c r="D124" s="19"/>
      <c r="E124" s="19"/>
      <c r="F124" s="23"/>
      <c r="G124" s="101"/>
      <c r="H124" s="60"/>
      <c r="I124" s="224"/>
    </row>
    <row r="125" spans="2:9" s="165" customFormat="1" ht="24" customHeight="1" x14ac:dyDescent="0.25">
      <c r="B125" s="61"/>
      <c r="C125" s="99" t="s">
        <v>79</v>
      </c>
      <c r="D125" s="19"/>
      <c r="E125" s="19"/>
      <c r="F125" s="23" t="s">
        <v>69</v>
      </c>
      <c r="G125" s="101">
        <v>36</v>
      </c>
      <c r="H125" s="101"/>
      <c r="I125" s="224">
        <f t="shared" si="0"/>
        <v>0</v>
      </c>
    </row>
    <row r="126" spans="2:9" s="165" customFormat="1" ht="24" customHeight="1" x14ac:dyDescent="0.25">
      <c r="B126" s="61"/>
      <c r="C126" s="99" t="s">
        <v>80</v>
      </c>
      <c r="D126" s="19"/>
      <c r="E126" s="19"/>
      <c r="F126" s="23" t="s">
        <v>69</v>
      </c>
      <c r="G126" s="101">
        <v>36</v>
      </c>
      <c r="H126" s="101"/>
      <c r="I126" s="224">
        <f t="shared" si="0"/>
        <v>0</v>
      </c>
    </row>
    <row r="127" spans="2:9" s="165" customFormat="1" ht="24" customHeight="1" x14ac:dyDescent="0.25">
      <c r="B127" s="61"/>
      <c r="C127" s="99" t="s">
        <v>81</v>
      </c>
      <c r="D127" s="19"/>
      <c r="E127" s="19"/>
      <c r="F127" s="23" t="s">
        <v>69</v>
      </c>
      <c r="G127" s="101">
        <v>36</v>
      </c>
      <c r="H127" s="101"/>
      <c r="I127" s="224">
        <f t="shared" si="0"/>
        <v>0</v>
      </c>
    </row>
    <row r="128" spans="2:9" s="165" customFormat="1" ht="24" customHeight="1" x14ac:dyDescent="0.25">
      <c r="B128" s="61"/>
      <c r="C128" s="99" t="s">
        <v>82</v>
      </c>
      <c r="D128" s="19"/>
      <c r="E128" s="19"/>
      <c r="F128" s="23" t="s">
        <v>69</v>
      </c>
      <c r="G128" s="101">
        <v>36</v>
      </c>
      <c r="H128" s="101"/>
      <c r="I128" s="224">
        <f t="shared" si="0"/>
        <v>0</v>
      </c>
    </row>
    <row r="129" spans="2:9" s="165" customFormat="1" ht="24" customHeight="1" x14ac:dyDescent="0.25">
      <c r="B129" s="61"/>
      <c r="C129" s="99" t="s">
        <v>83</v>
      </c>
      <c r="D129" s="19"/>
      <c r="E129" s="19"/>
      <c r="F129" s="23" t="s">
        <v>69</v>
      </c>
      <c r="G129" s="101">
        <v>36</v>
      </c>
      <c r="H129" s="101"/>
      <c r="I129" s="224">
        <f t="shared" si="0"/>
        <v>0</v>
      </c>
    </row>
    <row r="130" spans="2:9" s="165" customFormat="1" ht="24" customHeight="1" x14ac:dyDescent="0.25">
      <c r="B130" s="61"/>
      <c r="C130" s="99" t="s">
        <v>84</v>
      </c>
      <c r="D130" s="19"/>
      <c r="E130" s="19"/>
      <c r="F130" s="23" t="s">
        <v>69</v>
      </c>
      <c r="G130" s="101">
        <v>36</v>
      </c>
      <c r="H130" s="101"/>
      <c r="I130" s="224">
        <f t="shared" si="0"/>
        <v>0</v>
      </c>
    </row>
    <row r="131" spans="2:9" s="165" customFormat="1" ht="24" customHeight="1" x14ac:dyDescent="0.25">
      <c r="B131" s="61"/>
      <c r="C131" s="99"/>
      <c r="D131" s="19"/>
      <c r="E131" s="19"/>
      <c r="F131" s="23"/>
      <c r="G131" s="101"/>
      <c r="H131" s="101"/>
      <c r="I131" s="224">
        <f t="shared" si="0"/>
        <v>0</v>
      </c>
    </row>
    <row r="132" spans="2:9" s="165" customFormat="1" ht="24" customHeight="1" x14ac:dyDescent="0.25">
      <c r="B132" s="651" t="s">
        <v>435</v>
      </c>
      <c r="C132" s="670" t="s">
        <v>436</v>
      </c>
      <c r="D132" s="671"/>
      <c r="E132" s="672"/>
      <c r="F132" s="23"/>
      <c r="G132" s="101"/>
      <c r="H132" s="101"/>
      <c r="I132" s="224">
        <f t="shared" si="0"/>
        <v>0</v>
      </c>
    </row>
    <row r="133" spans="2:9" s="165" customFormat="1" ht="24" customHeight="1" x14ac:dyDescent="0.35">
      <c r="B133" s="652" t="s">
        <v>437</v>
      </c>
      <c r="C133" s="713" t="s">
        <v>447</v>
      </c>
      <c r="D133" s="714"/>
      <c r="E133" s="715"/>
      <c r="F133" s="653"/>
      <c r="G133" s="101"/>
      <c r="H133" s="101"/>
      <c r="I133" s="224">
        <f t="shared" si="0"/>
        <v>0</v>
      </c>
    </row>
    <row r="134" spans="2:9" s="165" customFormat="1" ht="24" customHeight="1" x14ac:dyDescent="0.35">
      <c r="B134" s="652" t="s">
        <v>440</v>
      </c>
      <c r="C134" s="656" t="s">
        <v>444</v>
      </c>
      <c r="D134" s="657"/>
      <c r="E134" s="658"/>
      <c r="F134" s="653" t="s">
        <v>313</v>
      </c>
      <c r="G134" s="101"/>
      <c r="H134" s="101"/>
      <c r="I134" s="224">
        <f t="shared" si="0"/>
        <v>0</v>
      </c>
    </row>
    <row r="135" spans="2:9" s="165" customFormat="1" ht="24" customHeight="1" x14ac:dyDescent="0.35">
      <c r="B135" s="652" t="s">
        <v>441</v>
      </c>
      <c r="C135" s="656" t="s">
        <v>445</v>
      </c>
      <c r="D135" s="657"/>
      <c r="E135" s="658"/>
      <c r="F135" s="653" t="s">
        <v>313</v>
      </c>
      <c r="G135" s="101"/>
      <c r="H135" s="101"/>
      <c r="I135" s="224">
        <f t="shared" si="0"/>
        <v>0</v>
      </c>
    </row>
    <row r="136" spans="2:9" s="165" customFormat="1" ht="24" customHeight="1" x14ac:dyDescent="0.35">
      <c r="B136" s="652" t="s">
        <v>442</v>
      </c>
      <c r="C136" s="656" t="s">
        <v>446</v>
      </c>
      <c r="D136" s="657"/>
      <c r="E136" s="658"/>
      <c r="F136" s="653" t="s">
        <v>313</v>
      </c>
      <c r="G136" s="101">
        <v>2</v>
      </c>
      <c r="H136" s="322">
        <v>150000000</v>
      </c>
      <c r="I136" s="224">
        <f t="shared" si="0"/>
        <v>300000000</v>
      </c>
    </row>
    <row r="137" spans="2:9" s="165" customFormat="1" ht="24" customHeight="1" x14ac:dyDescent="0.35">
      <c r="B137" s="652" t="s">
        <v>443</v>
      </c>
      <c r="C137" s="713" t="s">
        <v>449</v>
      </c>
      <c r="D137" s="714"/>
      <c r="E137" s="715"/>
      <c r="F137" s="653" t="s">
        <v>313</v>
      </c>
      <c r="G137" s="101">
        <v>1</v>
      </c>
      <c r="H137" s="322">
        <v>576192470</v>
      </c>
      <c r="I137" s="224">
        <f t="shared" si="0"/>
        <v>576192470</v>
      </c>
    </row>
    <row r="138" spans="2:9" s="165" customFormat="1" ht="24" customHeight="1" x14ac:dyDescent="0.35">
      <c r="B138" s="652" t="s">
        <v>448</v>
      </c>
      <c r="C138" s="656" t="s">
        <v>450</v>
      </c>
      <c r="D138" s="657"/>
      <c r="E138" s="658"/>
      <c r="F138" s="653" t="s">
        <v>313</v>
      </c>
      <c r="G138" s="101"/>
      <c r="H138" s="101"/>
      <c r="I138" s="224">
        <f t="shared" si="0"/>
        <v>0</v>
      </c>
    </row>
    <row r="139" spans="2:9" s="165" customFormat="1" ht="24" customHeight="1" x14ac:dyDescent="0.25">
      <c r="B139" s="652"/>
      <c r="C139" s="656"/>
      <c r="D139" s="657"/>
      <c r="E139" s="658"/>
      <c r="F139" s="654"/>
      <c r="G139" s="101"/>
      <c r="H139" s="101"/>
      <c r="I139" s="224">
        <f t="shared" si="0"/>
        <v>0</v>
      </c>
    </row>
    <row r="140" spans="2:9" s="165" customFormat="1" ht="24" customHeight="1" x14ac:dyDescent="0.25">
      <c r="B140" s="652" t="s">
        <v>438</v>
      </c>
      <c r="C140" s="673" t="s">
        <v>439</v>
      </c>
      <c r="D140" s="674"/>
      <c r="E140" s="675"/>
      <c r="F140" s="659" t="s">
        <v>207</v>
      </c>
      <c r="G140" s="101"/>
      <c r="H140" s="101"/>
      <c r="I140" s="224">
        <f t="shared" si="0"/>
        <v>0</v>
      </c>
    </row>
    <row r="141" spans="2:9" s="165" customFormat="1" ht="24" customHeight="1" x14ac:dyDescent="0.25">
      <c r="B141" s="61"/>
      <c r="C141" s="99"/>
      <c r="D141" s="19"/>
      <c r="E141" s="19"/>
      <c r="F141" s="23"/>
      <c r="G141" s="101"/>
      <c r="H141" s="101"/>
      <c r="I141" s="224"/>
    </row>
    <row r="142" spans="2:9" s="165" customFormat="1" ht="24" customHeight="1" x14ac:dyDescent="0.25">
      <c r="B142" s="53" t="s">
        <v>85</v>
      </c>
      <c r="C142" s="109" t="s">
        <v>86</v>
      </c>
      <c r="D142" s="19"/>
      <c r="E142" s="19"/>
      <c r="F142" s="23"/>
      <c r="G142" s="101"/>
      <c r="H142" s="60"/>
      <c r="I142" s="224"/>
    </row>
    <row r="143" spans="2:9" s="165" customFormat="1" ht="24" customHeight="1" x14ac:dyDescent="0.25">
      <c r="B143" s="53"/>
      <c r="C143" s="109"/>
      <c r="D143" s="19"/>
      <c r="E143" s="19"/>
      <c r="F143" s="23"/>
      <c r="G143" s="101"/>
      <c r="H143" s="60"/>
      <c r="I143" s="224"/>
    </row>
    <row r="144" spans="2:9" s="165" customFormat="1" ht="24" customHeight="1" x14ac:dyDescent="0.25">
      <c r="B144" s="61"/>
      <c r="C144" s="99" t="s">
        <v>87</v>
      </c>
      <c r="D144" s="19"/>
      <c r="E144" s="19"/>
      <c r="F144" s="23" t="s">
        <v>88</v>
      </c>
      <c r="G144" s="101">
        <v>300</v>
      </c>
      <c r="H144" s="60"/>
      <c r="I144" s="224">
        <f t="shared" si="0"/>
        <v>0</v>
      </c>
    </row>
    <row r="145" spans="2:9" s="165" customFormat="1" ht="24" customHeight="1" x14ac:dyDescent="0.25">
      <c r="B145" s="61"/>
      <c r="C145" s="99" t="s">
        <v>89</v>
      </c>
      <c r="D145" s="19"/>
      <c r="E145" s="19"/>
      <c r="F145" s="23" t="s">
        <v>88</v>
      </c>
      <c r="G145" s="101">
        <v>240</v>
      </c>
      <c r="H145" s="60"/>
      <c r="I145" s="224">
        <f t="shared" si="0"/>
        <v>0</v>
      </c>
    </row>
    <row r="146" spans="2:9" s="402" customFormat="1" ht="14.5" thickBot="1" x14ac:dyDescent="0.3">
      <c r="B146" s="508"/>
      <c r="C146" s="446"/>
      <c r="F146" s="444"/>
      <c r="G146" s="444"/>
      <c r="H146" s="45"/>
      <c r="I146" s="170"/>
    </row>
    <row r="147" spans="2:9" s="402" customFormat="1" ht="16" thickBot="1" x14ac:dyDescent="0.3">
      <c r="B147" s="479" t="s">
        <v>90</v>
      </c>
      <c r="C147" s="454"/>
      <c r="D147" s="480"/>
      <c r="E147" s="454"/>
      <c r="F147" s="481"/>
      <c r="G147" s="454"/>
      <c r="H147" s="482"/>
      <c r="I147" s="483">
        <f>SUM(I111:I146)</f>
        <v>876192470</v>
      </c>
    </row>
    <row r="148" spans="2:9" s="402" customFormat="1" ht="15.5" x14ac:dyDescent="0.25">
      <c r="B148" s="502"/>
      <c r="F148" s="488"/>
      <c r="H148" s="489"/>
      <c r="I148" s="503"/>
    </row>
    <row r="149" spans="2:9" s="402" customFormat="1" ht="18" x14ac:dyDescent="0.25">
      <c r="B149" s="412" t="s">
        <v>91</v>
      </c>
      <c r="F149" s="488"/>
      <c r="H149" s="509"/>
      <c r="I149" s="503"/>
    </row>
    <row r="150" spans="2:9" s="402" customFormat="1" ht="13.5" thickBot="1" x14ac:dyDescent="0.3">
      <c r="B150" s="462"/>
      <c r="C150" s="462"/>
      <c r="D150" s="462"/>
      <c r="E150" s="462"/>
      <c r="F150" s="464"/>
      <c r="G150" s="462"/>
      <c r="H150" s="510"/>
      <c r="I150" s="511" t="s">
        <v>92</v>
      </c>
    </row>
    <row r="151" spans="2:9" s="402" customFormat="1" ht="13" x14ac:dyDescent="0.25">
      <c r="B151" s="512" t="s">
        <v>2</v>
      </c>
      <c r="C151" s="513" t="s">
        <v>3</v>
      </c>
      <c r="D151" s="414"/>
      <c r="E151" s="414"/>
      <c r="F151" s="416" t="s">
        <v>4</v>
      </c>
      <c r="G151" s="415" t="s">
        <v>5</v>
      </c>
      <c r="H151" s="514" t="s">
        <v>6</v>
      </c>
      <c r="I151" s="515" t="s">
        <v>7</v>
      </c>
    </row>
    <row r="152" spans="2:9" s="402" customFormat="1" ht="13.5" thickBot="1" x14ac:dyDescent="0.3">
      <c r="B152" s="516"/>
      <c r="C152" s="517"/>
      <c r="D152" s="419"/>
      <c r="E152" s="419"/>
      <c r="F152" s="518"/>
      <c r="G152" s="420"/>
      <c r="H152" s="519" t="s">
        <v>8</v>
      </c>
      <c r="I152" s="520" t="s">
        <v>8</v>
      </c>
    </row>
    <row r="153" spans="2:9" s="402" customFormat="1" ht="5.4" customHeight="1" x14ac:dyDescent="0.25">
      <c r="B153" s="521"/>
      <c r="C153" s="513"/>
      <c r="D153" s="414"/>
      <c r="E153" s="414"/>
      <c r="F153" s="415"/>
      <c r="G153" s="522"/>
      <c r="H153" s="514"/>
      <c r="I153" s="417"/>
    </row>
    <row r="154" spans="2:9" s="402" customFormat="1" ht="13" x14ac:dyDescent="0.25">
      <c r="B154" s="430">
        <v>2100</v>
      </c>
      <c r="C154" s="431" t="s">
        <v>93</v>
      </c>
      <c r="F154" s="436"/>
      <c r="G154" s="497"/>
      <c r="H154" s="499"/>
      <c r="I154" s="501"/>
    </row>
    <row r="155" spans="2:9" s="402" customFormat="1" ht="13" x14ac:dyDescent="0.25">
      <c r="B155" s="430"/>
      <c r="C155" s="431"/>
      <c r="F155" s="436"/>
      <c r="G155" s="497"/>
      <c r="H155" s="499"/>
      <c r="I155" s="501"/>
    </row>
    <row r="156" spans="2:9" s="402" customFormat="1" ht="13" x14ac:dyDescent="0.25">
      <c r="B156" s="430">
        <v>21.01</v>
      </c>
      <c r="C156" s="492" t="s">
        <v>94</v>
      </c>
      <c r="D156" s="411"/>
      <c r="F156" s="436"/>
      <c r="G156" s="497"/>
      <c r="H156" s="499"/>
      <c r="I156" s="501"/>
    </row>
    <row r="157" spans="2:9" s="402" customFormat="1" ht="13" x14ac:dyDescent="0.25">
      <c r="B157" s="430"/>
      <c r="C157" s="492"/>
      <c r="D157" s="411"/>
      <c r="F157" s="436"/>
      <c r="G157" s="497"/>
      <c r="H157" s="499"/>
      <c r="I157" s="501"/>
    </row>
    <row r="158" spans="2:9" s="402" customFormat="1" ht="13" x14ac:dyDescent="0.25">
      <c r="B158" s="430"/>
      <c r="C158" s="497" t="s">
        <v>95</v>
      </c>
      <c r="D158" s="411"/>
      <c r="F158" s="436"/>
      <c r="G158" s="497"/>
      <c r="H158" s="499"/>
      <c r="I158" s="501"/>
    </row>
    <row r="159" spans="2:9" s="402" customFormat="1" ht="13" x14ac:dyDescent="0.25">
      <c r="B159" s="430"/>
      <c r="D159" s="411"/>
      <c r="F159" s="436"/>
      <c r="G159" s="497"/>
      <c r="H159" s="499"/>
      <c r="I159" s="501"/>
    </row>
    <row r="160" spans="2:9" s="402" customFormat="1" ht="14.5" x14ac:dyDescent="0.25">
      <c r="B160" s="430"/>
      <c r="C160" s="497" t="s">
        <v>96</v>
      </c>
      <c r="D160" s="411"/>
      <c r="F160" s="444" t="s">
        <v>314</v>
      </c>
      <c r="G160" s="523"/>
      <c r="H160" s="524"/>
      <c r="I160" s="501">
        <f>H160*G160</f>
        <v>0</v>
      </c>
    </row>
    <row r="161" spans="2:9" s="402" customFormat="1" ht="13" x14ac:dyDescent="0.25">
      <c r="B161" s="430"/>
      <c r="C161" s="497"/>
      <c r="D161" s="411"/>
      <c r="F161" s="444"/>
      <c r="G161" s="497"/>
      <c r="H161" s="499"/>
      <c r="I161" s="501"/>
    </row>
    <row r="162" spans="2:9" s="402" customFormat="1" ht="14.5" x14ac:dyDescent="0.25">
      <c r="B162" s="430"/>
      <c r="C162" s="497" t="s">
        <v>315</v>
      </c>
      <c r="D162" s="411"/>
      <c r="F162" s="444" t="s">
        <v>314</v>
      </c>
      <c r="G162" s="523"/>
      <c r="H162" s="437"/>
      <c r="I162" s="501">
        <f>H162*G162</f>
        <v>0</v>
      </c>
    </row>
    <row r="163" spans="2:9" s="402" customFormat="1" ht="13" x14ac:dyDescent="0.25">
      <c r="B163" s="430"/>
      <c r="C163" s="492"/>
      <c r="D163" s="411"/>
      <c r="F163" s="444"/>
      <c r="G163" s="497"/>
      <c r="H163" s="499"/>
      <c r="I163" s="501"/>
    </row>
    <row r="164" spans="2:9" s="402" customFormat="1" ht="14.5" x14ac:dyDescent="0.25">
      <c r="B164" s="430"/>
      <c r="C164" s="497" t="s">
        <v>316</v>
      </c>
      <c r="D164" s="411"/>
      <c r="F164" s="444" t="s">
        <v>314</v>
      </c>
      <c r="G164" s="497"/>
      <c r="H164" s="499"/>
      <c r="I164" s="501"/>
    </row>
    <row r="165" spans="2:9" s="402" customFormat="1" ht="13" x14ac:dyDescent="0.25">
      <c r="B165" s="430"/>
      <c r="C165" s="492"/>
      <c r="D165" s="411"/>
      <c r="F165" s="444"/>
      <c r="G165" s="497"/>
      <c r="H165" s="499"/>
      <c r="I165" s="501"/>
    </row>
    <row r="166" spans="2:9" s="402" customFormat="1" ht="14.5" x14ac:dyDescent="0.25">
      <c r="B166" s="430">
        <v>21.02</v>
      </c>
      <c r="C166" s="492" t="s">
        <v>317</v>
      </c>
      <c r="D166" s="411"/>
      <c r="F166" s="444" t="s">
        <v>314</v>
      </c>
      <c r="G166" s="523"/>
      <c r="H166" s="500"/>
      <c r="I166" s="501">
        <f>H166*G166</f>
        <v>0</v>
      </c>
    </row>
    <row r="167" spans="2:9" s="402" customFormat="1" ht="13" x14ac:dyDescent="0.25">
      <c r="B167" s="430"/>
      <c r="C167" s="492"/>
      <c r="D167" s="411"/>
      <c r="F167" s="444"/>
      <c r="G167" s="497"/>
      <c r="H167" s="499"/>
      <c r="I167" s="501"/>
    </row>
    <row r="168" spans="2:9" s="402" customFormat="1" ht="13" x14ac:dyDescent="0.25">
      <c r="B168" s="430">
        <v>21.03</v>
      </c>
      <c r="C168" s="492" t="s">
        <v>318</v>
      </c>
      <c r="D168" s="411"/>
      <c r="F168" s="444"/>
      <c r="G168" s="497"/>
      <c r="H168" s="499"/>
      <c r="I168" s="501"/>
    </row>
    <row r="169" spans="2:9" s="402" customFormat="1" ht="13" x14ac:dyDescent="0.25">
      <c r="B169" s="430"/>
      <c r="C169" s="492"/>
      <c r="D169" s="411"/>
      <c r="F169" s="444"/>
      <c r="G169" s="497"/>
      <c r="H169" s="499"/>
      <c r="I169" s="501"/>
    </row>
    <row r="170" spans="2:9" s="402" customFormat="1" ht="13" x14ac:dyDescent="0.25">
      <c r="B170" s="430"/>
      <c r="C170" s="497" t="s">
        <v>95</v>
      </c>
      <c r="D170" s="411"/>
      <c r="F170" s="444"/>
      <c r="G170" s="497"/>
      <c r="H170" s="499"/>
      <c r="I170" s="501"/>
    </row>
    <row r="171" spans="2:9" s="402" customFormat="1" ht="13" x14ac:dyDescent="0.25">
      <c r="B171" s="430"/>
      <c r="D171" s="411"/>
      <c r="F171" s="444"/>
      <c r="G171" s="497"/>
      <c r="H171" s="499"/>
      <c r="I171" s="501"/>
    </row>
    <row r="172" spans="2:9" s="402" customFormat="1" ht="14.5" x14ac:dyDescent="0.25">
      <c r="B172" s="430"/>
      <c r="C172" s="497" t="s">
        <v>96</v>
      </c>
      <c r="D172" s="411"/>
      <c r="F172" s="444" t="s">
        <v>314</v>
      </c>
      <c r="G172" s="497"/>
      <c r="H172" s="499"/>
      <c r="I172" s="501"/>
    </row>
    <row r="173" spans="2:9" s="402" customFormat="1" ht="13" x14ac:dyDescent="0.25">
      <c r="B173" s="430"/>
      <c r="C173" s="497"/>
      <c r="D173" s="411"/>
      <c r="F173" s="444"/>
      <c r="G173" s="497"/>
      <c r="H173" s="499"/>
      <c r="I173" s="501"/>
    </row>
    <row r="174" spans="2:9" s="402" customFormat="1" ht="14.5" x14ac:dyDescent="0.25">
      <c r="B174" s="430"/>
      <c r="C174" s="497" t="s">
        <v>315</v>
      </c>
      <c r="D174" s="411"/>
      <c r="F174" s="444" t="s">
        <v>314</v>
      </c>
      <c r="G174" s="497"/>
      <c r="H174" s="499"/>
      <c r="I174" s="501"/>
    </row>
    <row r="175" spans="2:9" s="402" customFormat="1" ht="13" x14ac:dyDescent="0.25">
      <c r="B175" s="430"/>
      <c r="C175" s="492"/>
      <c r="D175" s="411"/>
      <c r="F175" s="444"/>
      <c r="G175" s="497"/>
      <c r="H175" s="499"/>
      <c r="I175" s="501"/>
    </row>
    <row r="176" spans="2:9" s="402" customFormat="1" ht="14.5" x14ac:dyDescent="0.25">
      <c r="B176" s="430"/>
      <c r="C176" s="497" t="s">
        <v>319</v>
      </c>
      <c r="D176" s="411"/>
      <c r="F176" s="444" t="s">
        <v>314</v>
      </c>
      <c r="G176" s="497"/>
      <c r="H176" s="499"/>
      <c r="I176" s="501"/>
    </row>
    <row r="177" spans="2:9" s="402" customFormat="1" ht="13" x14ac:dyDescent="0.25">
      <c r="B177" s="430"/>
      <c r="C177" s="492"/>
      <c r="D177" s="411"/>
      <c r="F177" s="444"/>
      <c r="G177" s="497"/>
      <c r="H177" s="499"/>
      <c r="I177" s="501"/>
    </row>
    <row r="178" spans="2:9" s="402" customFormat="1" ht="13" x14ac:dyDescent="0.25">
      <c r="B178" s="430">
        <v>21.06</v>
      </c>
      <c r="C178" s="492" t="s">
        <v>320</v>
      </c>
      <c r="D178" s="411"/>
      <c r="F178" s="444"/>
      <c r="G178" s="497"/>
      <c r="H178" s="499"/>
      <c r="I178" s="501"/>
    </row>
    <row r="179" spans="2:9" s="402" customFormat="1" ht="13" x14ac:dyDescent="0.25">
      <c r="B179" s="430"/>
      <c r="C179" s="492"/>
      <c r="D179" s="411"/>
      <c r="F179" s="444"/>
      <c r="G179" s="497"/>
      <c r="H179" s="499"/>
      <c r="I179" s="501"/>
    </row>
    <row r="180" spans="2:9" s="402" customFormat="1" ht="14.5" x14ac:dyDescent="0.25">
      <c r="B180" s="430"/>
      <c r="C180" s="497" t="s">
        <v>321</v>
      </c>
      <c r="D180" s="411"/>
      <c r="F180" s="444" t="s">
        <v>314</v>
      </c>
      <c r="G180" s="497"/>
      <c r="H180" s="499"/>
      <c r="I180" s="501"/>
    </row>
    <row r="181" spans="2:9" s="402" customFormat="1" ht="13" x14ac:dyDescent="0.25">
      <c r="B181" s="430"/>
      <c r="C181" s="492"/>
      <c r="D181" s="411"/>
      <c r="F181" s="444"/>
      <c r="G181" s="497"/>
      <c r="H181" s="499"/>
      <c r="I181" s="501"/>
    </row>
    <row r="182" spans="2:9" s="402" customFormat="1" ht="13" x14ac:dyDescent="0.25">
      <c r="B182" s="430">
        <v>21.08</v>
      </c>
      <c r="C182" s="492" t="s">
        <v>322</v>
      </c>
      <c r="D182" s="411"/>
      <c r="F182" s="444" t="s">
        <v>38</v>
      </c>
      <c r="G182" s="497"/>
      <c r="H182" s="499"/>
      <c r="I182" s="501"/>
    </row>
    <row r="183" spans="2:9" s="402" customFormat="1" ht="13" x14ac:dyDescent="0.25">
      <c r="B183" s="430"/>
      <c r="C183" s="492"/>
      <c r="D183" s="411"/>
      <c r="F183" s="444"/>
      <c r="G183" s="497"/>
      <c r="H183" s="499"/>
      <c r="I183" s="501"/>
    </row>
    <row r="184" spans="2:9" s="402" customFormat="1" ht="13" x14ac:dyDescent="0.25">
      <c r="B184" s="430"/>
      <c r="C184" s="497" t="s">
        <v>323</v>
      </c>
      <c r="D184" s="411"/>
      <c r="F184" s="444" t="s">
        <v>106</v>
      </c>
      <c r="G184" s="497"/>
      <c r="H184" s="499"/>
      <c r="I184" s="501"/>
    </row>
    <row r="185" spans="2:9" s="402" customFormat="1" ht="13" x14ac:dyDescent="0.25">
      <c r="B185" s="430"/>
      <c r="C185" s="492"/>
      <c r="D185" s="411"/>
      <c r="F185" s="444"/>
      <c r="G185" s="497"/>
      <c r="H185" s="499"/>
      <c r="I185" s="501"/>
    </row>
    <row r="186" spans="2:9" s="402" customFormat="1" ht="14.5" x14ac:dyDescent="0.25">
      <c r="B186" s="525" t="s">
        <v>324</v>
      </c>
      <c r="C186" s="492" t="s">
        <v>325</v>
      </c>
      <c r="D186" s="411"/>
      <c r="F186" s="444" t="s">
        <v>308</v>
      </c>
      <c r="G186" s="497"/>
      <c r="H186" s="499"/>
      <c r="I186" s="501"/>
    </row>
    <row r="187" spans="2:9" s="402" customFormat="1" ht="13" x14ac:dyDescent="0.25">
      <c r="B187" s="430"/>
      <c r="C187" s="492"/>
      <c r="D187" s="411"/>
      <c r="F187" s="444"/>
      <c r="G187" s="497"/>
      <c r="H187" s="499"/>
      <c r="I187" s="501"/>
    </row>
    <row r="188" spans="2:9" s="402" customFormat="1" ht="13" x14ac:dyDescent="0.25">
      <c r="B188" s="430" t="s">
        <v>98</v>
      </c>
      <c r="C188" s="492" t="s">
        <v>99</v>
      </c>
      <c r="D188" s="411"/>
      <c r="F188" s="444"/>
      <c r="G188" s="497"/>
      <c r="H188" s="499"/>
      <c r="I188" s="501"/>
    </row>
    <row r="189" spans="2:9" s="402" customFormat="1" ht="13" x14ac:dyDescent="0.25">
      <c r="B189" s="430"/>
      <c r="C189" s="492"/>
      <c r="D189" s="411"/>
      <c r="F189" s="444"/>
      <c r="G189" s="497"/>
      <c r="H189" s="499"/>
      <c r="I189" s="501"/>
    </row>
    <row r="190" spans="2:9" s="402" customFormat="1" ht="12.5" x14ac:dyDescent="0.25">
      <c r="B190" s="435"/>
      <c r="C190" s="497" t="s">
        <v>100</v>
      </c>
      <c r="F190" s="444" t="s">
        <v>54</v>
      </c>
      <c r="G190" s="523"/>
      <c r="H190" s="524"/>
      <c r="I190" s="501">
        <f>H190*G190</f>
        <v>0</v>
      </c>
    </row>
    <row r="191" spans="2:9" s="402" customFormat="1" ht="12.5" x14ac:dyDescent="0.25">
      <c r="B191" s="435"/>
      <c r="C191" s="497" t="s">
        <v>101</v>
      </c>
      <c r="F191" s="444"/>
      <c r="G191" s="444"/>
      <c r="H191" s="499"/>
      <c r="I191" s="501"/>
    </row>
    <row r="192" spans="2:9" s="402" customFormat="1" ht="12.5" x14ac:dyDescent="0.25">
      <c r="B192" s="435"/>
      <c r="C192" s="497"/>
      <c r="F192" s="444"/>
      <c r="G192" s="444"/>
      <c r="H192" s="499"/>
      <c r="I192" s="501"/>
    </row>
    <row r="193" spans="2:9" s="402" customFormat="1" ht="12.5" x14ac:dyDescent="0.25">
      <c r="B193" s="435"/>
      <c r="C193" s="497" t="s">
        <v>326</v>
      </c>
      <c r="F193" s="444"/>
      <c r="G193" s="444"/>
      <c r="H193" s="499"/>
      <c r="I193" s="501"/>
    </row>
    <row r="194" spans="2:9" s="402" customFormat="1" ht="12.5" x14ac:dyDescent="0.25">
      <c r="B194" s="435"/>
      <c r="C194" s="497" t="s">
        <v>327</v>
      </c>
      <c r="F194" s="444"/>
      <c r="G194" s="444"/>
      <c r="H194" s="499"/>
      <c r="I194" s="501"/>
    </row>
    <row r="195" spans="2:9" s="402" customFormat="1" ht="12.5" x14ac:dyDescent="0.25">
      <c r="B195" s="435"/>
      <c r="C195" s="497" t="s">
        <v>328</v>
      </c>
      <c r="F195" s="444" t="s">
        <v>54</v>
      </c>
      <c r="G195" s="444"/>
      <c r="H195" s="499"/>
      <c r="I195" s="501"/>
    </row>
    <row r="196" spans="2:9" s="402" customFormat="1" ht="12.5" x14ac:dyDescent="0.25">
      <c r="B196" s="435"/>
      <c r="C196" s="497"/>
      <c r="F196" s="444"/>
      <c r="G196" s="444"/>
      <c r="H196" s="499"/>
      <c r="I196" s="501"/>
    </row>
    <row r="197" spans="2:9" s="402" customFormat="1" ht="13" x14ac:dyDescent="0.25">
      <c r="B197" s="430" t="s">
        <v>329</v>
      </c>
      <c r="C197" s="492" t="s">
        <v>330</v>
      </c>
      <c r="D197" s="411"/>
      <c r="F197" s="444" t="s">
        <v>54</v>
      </c>
      <c r="G197" s="493"/>
      <c r="H197" s="526"/>
      <c r="I197" s="501">
        <f>H197*G197</f>
        <v>0</v>
      </c>
    </row>
    <row r="198" spans="2:9" s="402" customFormat="1" ht="12.5" x14ac:dyDescent="0.25">
      <c r="B198" s="435"/>
      <c r="C198" s="497"/>
      <c r="F198" s="444"/>
      <c r="G198" s="444"/>
      <c r="H198" s="499"/>
      <c r="I198" s="501"/>
    </row>
    <row r="199" spans="2:9" s="402" customFormat="1" ht="13" x14ac:dyDescent="0.25">
      <c r="B199" s="430" t="s">
        <v>102</v>
      </c>
      <c r="C199" s="492" t="s">
        <v>103</v>
      </c>
      <c r="F199" s="444" t="s">
        <v>38</v>
      </c>
      <c r="G199" s="444"/>
      <c r="H199" s="499"/>
      <c r="I199" s="501"/>
    </row>
    <row r="200" spans="2:9" s="402" customFormat="1" ht="13" x14ac:dyDescent="0.25">
      <c r="B200" s="430"/>
      <c r="C200" s="492"/>
      <c r="F200" s="444"/>
      <c r="G200" s="444"/>
      <c r="H200" s="499"/>
      <c r="I200" s="501"/>
    </row>
    <row r="201" spans="2:9" s="402" customFormat="1" ht="13" x14ac:dyDescent="0.25">
      <c r="B201" s="430"/>
      <c r="C201" s="492" t="s">
        <v>104</v>
      </c>
      <c r="F201" s="444"/>
      <c r="G201" s="444"/>
      <c r="H201" s="499"/>
      <c r="I201" s="501"/>
    </row>
    <row r="202" spans="2:9" s="402" customFormat="1" ht="13" x14ac:dyDescent="0.25">
      <c r="B202" s="430"/>
      <c r="C202" s="492"/>
      <c r="F202" s="444"/>
      <c r="G202" s="444"/>
      <c r="H202" s="499"/>
      <c r="I202" s="501"/>
    </row>
    <row r="203" spans="2:9" s="402" customFormat="1" ht="13" x14ac:dyDescent="0.25">
      <c r="B203" s="430"/>
      <c r="C203" s="497" t="s">
        <v>331</v>
      </c>
      <c r="F203" s="444" t="s">
        <v>106</v>
      </c>
      <c r="G203" s="444"/>
      <c r="H203" s="499"/>
      <c r="I203" s="501"/>
    </row>
    <row r="204" spans="2:9" s="402" customFormat="1" ht="13" x14ac:dyDescent="0.25">
      <c r="B204" s="430"/>
      <c r="C204" s="492"/>
      <c r="F204" s="444"/>
      <c r="G204" s="444"/>
      <c r="H204" s="499"/>
      <c r="I204" s="501"/>
    </row>
    <row r="205" spans="2:9" s="402" customFormat="1" ht="13" x14ac:dyDescent="0.25">
      <c r="B205" s="430"/>
      <c r="C205" s="497" t="s">
        <v>332</v>
      </c>
      <c r="F205" s="444" t="s">
        <v>106</v>
      </c>
      <c r="G205" s="444"/>
      <c r="H205" s="499"/>
      <c r="I205" s="501"/>
    </row>
    <row r="206" spans="2:9" s="402" customFormat="1" ht="13" x14ac:dyDescent="0.25">
      <c r="B206" s="430"/>
      <c r="C206" s="492"/>
      <c r="F206" s="444"/>
      <c r="G206" s="444"/>
      <c r="H206" s="499"/>
      <c r="I206" s="501"/>
    </row>
    <row r="207" spans="2:9" s="402" customFormat="1" ht="13" x14ac:dyDescent="0.25">
      <c r="B207" s="430"/>
      <c r="C207" s="492" t="s">
        <v>108</v>
      </c>
      <c r="F207" s="444"/>
      <c r="G207" s="444"/>
      <c r="H207" s="499"/>
      <c r="I207" s="501"/>
    </row>
    <row r="208" spans="2:9" s="402" customFormat="1" ht="13" x14ac:dyDescent="0.25">
      <c r="B208" s="430"/>
      <c r="C208" s="492"/>
      <c r="F208" s="444"/>
      <c r="G208" s="444"/>
      <c r="H208" s="499"/>
      <c r="I208" s="501"/>
    </row>
    <row r="209" spans="2:9" s="402" customFormat="1" ht="13" x14ac:dyDescent="0.25">
      <c r="B209" s="430"/>
      <c r="C209" s="497" t="s">
        <v>333</v>
      </c>
      <c r="F209" s="444" t="s">
        <v>106</v>
      </c>
      <c r="G209" s="493">
        <f>420*50</f>
        <v>21000</v>
      </c>
      <c r="H209" s="526"/>
      <c r="I209" s="501">
        <f>H209*G209</f>
        <v>0</v>
      </c>
    </row>
    <row r="210" spans="2:9" s="402" customFormat="1" ht="13" x14ac:dyDescent="0.25">
      <c r="B210" s="430"/>
      <c r="C210" s="492"/>
      <c r="F210" s="444"/>
      <c r="G210" s="444"/>
      <c r="H210" s="499"/>
      <c r="I210" s="501"/>
    </row>
    <row r="211" spans="2:9" s="402" customFormat="1" ht="13" x14ac:dyDescent="0.25">
      <c r="B211" s="430"/>
      <c r="C211" s="497" t="s">
        <v>334</v>
      </c>
      <c r="F211" s="444" t="s">
        <v>106</v>
      </c>
      <c r="G211" s="444"/>
      <c r="H211" s="499"/>
      <c r="I211" s="501"/>
    </row>
    <row r="212" spans="2:9" s="402" customFormat="1" ht="12.5" x14ac:dyDescent="0.25">
      <c r="B212" s="435"/>
      <c r="C212" s="497"/>
      <c r="F212" s="444"/>
      <c r="G212" s="444"/>
      <c r="H212" s="499"/>
      <c r="I212" s="501"/>
    </row>
    <row r="213" spans="2:9" s="402" customFormat="1" ht="13" x14ac:dyDescent="0.25">
      <c r="B213" s="430" t="s">
        <v>111</v>
      </c>
      <c r="C213" s="492" t="s">
        <v>112</v>
      </c>
      <c r="F213" s="444" t="s">
        <v>38</v>
      </c>
      <c r="G213" s="444"/>
      <c r="H213" s="499"/>
      <c r="I213" s="501"/>
    </row>
    <row r="214" spans="2:9" s="402" customFormat="1" ht="12.5" x14ac:dyDescent="0.25">
      <c r="B214" s="435"/>
      <c r="C214" s="497"/>
      <c r="F214" s="444"/>
      <c r="G214" s="444"/>
      <c r="H214" s="499"/>
      <c r="I214" s="501"/>
    </row>
    <row r="215" spans="2:9" s="402" customFormat="1" ht="12.5" x14ac:dyDescent="0.25">
      <c r="B215" s="435"/>
      <c r="C215" s="497" t="s">
        <v>335</v>
      </c>
      <c r="F215" s="444" t="s">
        <v>106</v>
      </c>
      <c r="G215" s="444"/>
      <c r="H215" s="499"/>
      <c r="I215" s="501"/>
    </row>
    <row r="216" spans="2:9" s="402" customFormat="1" ht="13" x14ac:dyDescent="0.25">
      <c r="B216" s="435"/>
      <c r="C216" s="492"/>
      <c r="F216" s="444"/>
      <c r="G216" s="444"/>
      <c r="H216" s="499"/>
      <c r="I216" s="501"/>
    </row>
    <row r="217" spans="2:9" s="402" customFormat="1" ht="12.5" x14ac:dyDescent="0.25">
      <c r="B217" s="427"/>
      <c r="C217" s="497" t="s">
        <v>336</v>
      </c>
      <c r="F217" s="444" t="s">
        <v>106</v>
      </c>
      <c r="G217" s="444"/>
      <c r="H217" s="499"/>
      <c r="I217" s="501"/>
    </row>
    <row r="218" spans="2:9" s="402" customFormat="1" ht="12.5" x14ac:dyDescent="0.25">
      <c r="B218" s="427"/>
      <c r="C218" s="497"/>
      <c r="F218" s="444"/>
      <c r="G218" s="444"/>
      <c r="H218" s="499"/>
      <c r="I218" s="501"/>
    </row>
    <row r="219" spans="2:9" s="402" customFormat="1" ht="13" thickBot="1" x14ac:dyDescent="0.3">
      <c r="B219" s="427"/>
      <c r="C219" s="497"/>
      <c r="F219" s="444"/>
      <c r="G219" s="444"/>
      <c r="H219" s="527"/>
      <c r="I219" s="501"/>
    </row>
    <row r="220" spans="2:9" s="402" customFormat="1" ht="16" thickBot="1" x14ac:dyDescent="0.3">
      <c r="B220" s="479" t="s">
        <v>115</v>
      </c>
      <c r="C220" s="454"/>
      <c r="D220" s="454"/>
      <c r="E220" s="454"/>
      <c r="F220" s="454"/>
      <c r="G220" s="455"/>
      <c r="H220" s="454"/>
      <c r="I220" s="456">
        <f>SUM(I156:I219)</f>
        <v>0</v>
      </c>
    </row>
    <row r="221" spans="2:9" s="402" customFormat="1" ht="14.4" customHeight="1" thickBot="1" x14ac:dyDescent="0.3">
      <c r="B221" s="502"/>
      <c r="G221" s="460"/>
      <c r="I221" s="528"/>
    </row>
    <row r="222" spans="2:9" s="402" customFormat="1" ht="16" hidden="1" thickBot="1" x14ac:dyDescent="0.3">
      <c r="B222" s="502"/>
      <c r="G222" s="460"/>
      <c r="I222" s="528"/>
    </row>
    <row r="223" spans="2:9" s="402" customFormat="1" ht="13" x14ac:dyDescent="0.25">
      <c r="B223" s="512" t="s">
        <v>2</v>
      </c>
      <c r="C223" s="513" t="s">
        <v>3</v>
      </c>
      <c r="D223" s="414"/>
      <c r="E223" s="414"/>
      <c r="F223" s="416" t="s">
        <v>4</v>
      </c>
      <c r="G223" s="415" t="s">
        <v>5</v>
      </c>
      <c r="H223" s="514" t="s">
        <v>6</v>
      </c>
      <c r="I223" s="515" t="s">
        <v>7</v>
      </c>
    </row>
    <row r="224" spans="2:9" s="402" customFormat="1" ht="13.5" thickBot="1" x14ac:dyDescent="0.3">
      <c r="B224" s="516"/>
      <c r="C224" s="517"/>
      <c r="D224" s="419"/>
      <c r="E224" s="419"/>
      <c r="F224" s="518"/>
      <c r="G224" s="420"/>
      <c r="H224" s="519" t="s">
        <v>8</v>
      </c>
      <c r="I224" s="520" t="s">
        <v>8</v>
      </c>
    </row>
    <row r="225" spans="2:9" s="402" customFormat="1" ht="13" x14ac:dyDescent="0.25">
      <c r="B225" s="430">
        <v>2200</v>
      </c>
      <c r="C225" s="492" t="s">
        <v>116</v>
      </c>
      <c r="E225" s="498"/>
      <c r="F225" s="488"/>
      <c r="G225" s="444"/>
      <c r="H225" s="499"/>
      <c r="I225" s="501"/>
    </row>
    <row r="226" spans="2:9" s="402" customFormat="1" ht="12.5" x14ac:dyDescent="0.25">
      <c r="B226" s="435"/>
      <c r="C226" s="497"/>
      <c r="F226" s="444"/>
      <c r="G226" s="444"/>
      <c r="H226" s="499"/>
      <c r="I226" s="501"/>
    </row>
    <row r="227" spans="2:9" s="402" customFormat="1" ht="13" x14ac:dyDescent="0.25">
      <c r="B227" s="430">
        <v>22.01</v>
      </c>
      <c r="C227" s="492" t="s">
        <v>117</v>
      </c>
      <c r="F227" s="444"/>
      <c r="G227" s="444"/>
      <c r="H227" s="499"/>
      <c r="I227" s="501"/>
    </row>
    <row r="228" spans="2:9" s="402" customFormat="1" ht="12.5" x14ac:dyDescent="0.25">
      <c r="B228" s="435"/>
      <c r="C228" s="497"/>
      <c r="F228" s="444"/>
      <c r="G228" s="444"/>
      <c r="H228" s="499"/>
      <c r="I228" s="501"/>
    </row>
    <row r="229" spans="2:9" s="402" customFormat="1" ht="12.5" x14ac:dyDescent="0.25">
      <c r="B229" s="435"/>
      <c r="C229" s="497" t="s">
        <v>95</v>
      </c>
      <c r="F229" s="444"/>
      <c r="G229" s="444"/>
      <c r="H229" s="499"/>
      <c r="I229" s="501"/>
    </row>
    <row r="230" spans="2:9" s="402" customFormat="1" ht="12.5" x14ac:dyDescent="0.25">
      <c r="B230" s="435"/>
      <c r="C230" s="497"/>
      <c r="F230" s="444"/>
      <c r="G230" s="444"/>
      <c r="H230" s="499"/>
      <c r="I230" s="501"/>
    </row>
    <row r="231" spans="2:9" s="402" customFormat="1" ht="14.5" x14ac:dyDescent="0.25">
      <c r="B231" s="435"/>
      <c r="C231" s="497" t="s">
        <v>118</v>
      </c>
      <c r="F231" s="444" t="s">
        <v>314</v>
      </c>
      <c r="G231" s="444"/>
      <c r="H231" s="499"/>
      <c r="I231" s="501"/>
    </row>
    <row r="232" spans="2:9" s="402" customFormat="1" ht="12.5" x14ac:dyDescent="0.25">
      <c r="B232" s="427"/>
      <c r="C232" s="497"/>
      <c r="F232" s="444"/>
      <c r="G232" s="444"/>
      <c r="H232" s="499"/>
      <c r="I232" s="501"/>
    </row>
    <row r="233" spans="2:9" s="402" customFormat="1" ht="14.5" x14ac:dyDescent="0.25">
      <c r="B233" s="427"/>
      <c r="C233" s="497" t="s">
        <v>119</v>
      </c>
      <c r="F233" s="444" t="s">
        <v>314</v>
      </c>
      <c r="G233" s="444">
        <v>150</v>
      </c>
      <c r="H233" s="526"/>
      <c r="I233" s="501">
        <f>H233*G233</f>
        <v>0</v>
      </c>
    </row>
    <row r="234" spans="2:9" s="402" customFormat="1" ht="12.5" x14ac:dyDescent="0.25">
      <c r="B234" s="427"/>
      <c r="C234" s="497"/>
      <c r="F234" s="444"/>
      <c r="G234" s="444"/>
      <c r="H234" s="499"/>
      <c r="I234" s="501"/>
    </row>
    <row r="235" spans="2:9" s="402" customFormat="1" ht="14.5" x14ac:dyDescent="0.25">
      <c r="B235" s="427"/>
      <c r="C235" s="497" t="s">
        <v>337</v>
      </c>
      <c r="F235" s="444" t="s">
        <v>314</v>
      </c>
      <c r="G235" s="444"/>
      <c r="H235" s="499"/>
      <c r="I235" s="501"/>
    </row>
    <row r="236" spans="2:9" s="402" customFormat="1" ht="12.5" x14ac:dyDescent="0.25">
      <c r="B236" s="427"/>
      <c r="C236" s="497" t="s">
        <v>38</v>
      </c>
      <c r="F236" s="444"/>
      <c r="G236" s="444"/>
      <c r="H236" s="499"/>
      <c r="I236" s="501"/>
    </row>
    <row r="237" spans="2:9" s="402" customFormat="1" ht="13" x14ac:dyDescent="0.25">
      <c r="B237" s="430">
        <v>22.02</v>
      </c>
      <c r="C237" s="492" t="s">
        <v>120</v>
      </c>
      <c r="F237" s="444"/>
      <c r="G237" s="444"/>
      <c r="H237" s="499"/>
      <c r="I237" s="501"/>
    </row>
    <row r="238" spans="2:9" s="402" customFormat="1" ht="12.5" x14ac:dyDescent="0.25">
      <c r="B238" s="427"/>
      <c r="C238" s="497"/>
      <c r="F238" s="444"/>
      <c r="G238" s="444"/>
      <c r="H238" s="499"/>
      <c r="I238" s="501"/>
    </row>
    <row r="239" spans="2:9" s="402" customFormat="1" ht="14.5" x14ac:dyDescent="0.25">
      <c r="B239" s="427"/>
      <c r="C239" s="497" t="s">
        <v>121</v>
      </c>
      <c r="F239" s="444" t="s">
        <v>314</v>
      </c>
      <c r="G239" s="444">
        <v>100</v>
      </c>
      <c r="H239" s="526"/>
      <c r="I239" s="501">
        <f>H239*G239</f>
        <v>0</v>
      </c>
    </row>
    <row r="240" spans="2:9" s="402" customFormat="1" ht="12.5" x14ac:dyDescent="0.25">
      <c r="B240" s="427"/>
      <c r="C240" s="497"/>
      <c r="F240" s="444"/>
      <c r="G240" s="444"/>
      <c r="H240" s="499"/>
      <c r="I240" s="501"/>
    </row>
    <row r="241" spans="2:9" s="402" customFormat="1" ht="14.5" x14ac:dyDescent="0.25">
      <c r="B241" s="427"/>
      <c r="C241" s="529" t="s">
        <v>122</v>
      </c>
      <c r="D241" s="530"/>
      <c r="F241" s="444" t="s">
        <v>314</v>
      </c>
      <c r="G241" s="444"/>
      <c r="H241" s="499"/>
      <c r="I241" s="501"/>
    </row>
    <row r="242" spans="2:9" s="402" customFormat="1" ht="12.5" x14ac:dyDescent="0.25">
      <c r="B242" s="427"/>
      <c r="C242" s="497"/>
      <c r="F242" s="444"/>
      <c r="G242" s="444"/>
      <c r="H242" s="499"/>
      <c r="I242" s="501"/>
    </row>
    <row r="243" spans="2:9" s="402" customFormat="1" ht="13" x14ac:dyDescent="0.25">
      <c r="B243" s="430" t="s">
        <v>123</v>
      </c>
      <c r="C243" s="492" t="s">
        <v>124</v>
      </c>
      <c r="F243" s="444"/>
      <c r="G243" s="444"/>
      <c r="H243" s="499"/>
      <c r="I243" s="501"/>
    </row>
    <row r="244" spans="2:9" s="402" customFormat="1" ht="12.5" x14ac:dyDescent="0.25">
      <c r="B244" s="427"/>
      <c r="C244" s="497"/>
      <c r="F244" s="444"/>
      <c r="G244" s="444"/>
      <c r="H244" s="499"/>
      <c r="I244" s="501"/>
    </row>
    <row r="245" spans="2:9" s="402" customFormat="1" ht="12.5" x14ac:dyDescent="0.25">
      <c r="B245" s="427"/>
      <c r="C245" s="497" t="s">
        <v>338</v>
      </c>
      <c r="F245" s="444"/>
      <c r="G245" s="444"/>
      <c r="H245" s="499"/>
      <c r="I245" s="501"/>
    </row>
    <row r="246" spans="2:9" s="402" customFormat="1" ht="12.5" x14ac:dyDescent="0.25">
      <c r="B246" s="427"/>
      <c r="C246" s="497"/>
      <c r="F246" s="444"/>
      <c r="G246" s="444"/>
      <c r="H246" s="499"/>
      <c r="I246" s="501"/>
    </row>
    <row r="247" spans="2:9" s="402" customFormat="1" ht="12.5" x14ac:dyDescent="0.25">
      <c r="B247" s="427"/>
      <c r="C247" s="497" t="s">
        <v>126</v>
      </c>
      <c r="F247" s="444" t="s">
        <v>106</v>
      </c>
      <c r="G247" s="444"/>
      <c r="H247" s="526"/>
      <c r="I247" s="501">
        <f>H247*G247</f>
        <v>0</v>
      </c>
    </row>
    <row r="248" spans="2:9" s="402" customFormat="1" ht="12.5" x14ac:dyDescent="0.25">
      <c r="B248" s="427"/>
      <c r="C248" s="497" t="s">
        <v>127</v>
      </c>
      <c r="F248" s="444" t="s">
        <v>106</v>
      </c>
      <c r="G248" s="444">
        <v>50</v>
      </c>
      <c r="H248" s="526"/>
      <c r="I248" s="501">
        <f>H248*G248</f>
        <v>0</v>
      </c>
    </row>
    <row r="249" spans="2:9" s="402" customFormat="1" ht="12.5" x14ac:dyDescent="0.25">
      <c r="B249" s="427"/>
      <c r="C249" s="497"/>
      <c r="F249" s="444"/>
      <c r="G249" s="444"/>
      <c r="H249" s="499"/>
      <c r="I249" s="501"/>
    </row>
    <row r="250" spans="2:9" s="402" customFormat="1" ht="70.5" customHeight="1" x14ac:dyDescent="0.25">
      <c r="B250" s="427"/>
      <c r="C250" s="701" t="s">
        <v>339</v>
      </c>
      <c r="D250" s="702"/>
      <c r="E250" s="703"/>
      <c r="F250" s="444" t="s">
        <v>313</v>
      </c>
      <c r="G250" s="444"/>
      <c r="H250" s="526"/>
      <c r="I250" s="501">
        <f>G250*H250</f>
        <v>0</v>
      </c>
    </row>
    <row r="251" spans="2:9" s="402" customFormat="1" ht="12.5" x14ac:dyDescent="0.25">
      <c r="B251" s="427"/>
      <c r="C251" s="497"/>
      <c r="F251" s="444"/>
      <c r="G251" s="444"/>
      <c r="H251" s="499"/>
      <c r="I251" s="501"/>
    </row>
    <row r="252" spans="2:9" s="402" customFormat="1" ht="13" x14ac:dyDescent="0.25">
      <c r="B252" s="430">
        <v>22.04</v>
      </c>
      <c r="C252" s="492" t="s">
        <v>340</v>
      </c>
      <c r="F252" s="444"/>
      <c r="G252" s="444"/>
      <c r="H252" s="499"/>
      <c r="I252" s="501"/>
    </row>
    <row r="253" spans="2:9" s="402" customFormat="1" ht="12.5" x14ac:dyDescent="0.25">
      <c r="B253" s="427"/>
      <c r="C253" s="497"/>
      <c r="F253" s="444"/>
      <c r="G253" s="444"/>
      <c r="H253" s="499"/>
      <c r="I253" s="501"/>
    </row>
    <row r="254" spans="2:9" s="402" customFormat="1" ht="12.5" x14ac:dyDescent="0.25">
      <c r="B254" s="427"/>
      <c r="C254" s="497" t="s">
        <v>341</v>
      </c>
      <c r="F254" s="444" t="s">
        <v>106</v>
      </c>
      <c r="G254" s="444"/>
      <c r="H254" s="499"/>
      <c r="I254" s="501"/>
    </row>
    <row r="255" spans="2:9" s="402" customFormat="1" ht="12.5" x14ac:dyDescent="0.25">
      <c r="B255" s="427"/>
      <c r="C255" s="497"/>
      <c r="F255" s="444"/>
      <c r="G255" s="444"/>
      <c r="H255" s="499"/>
      <c r="I255" s="501"/>
    </row>
    <row r="256" spans="2:9" s="402" customFormat="1" ht="12.5" x14ac:dyDescent="0.25">
      <c r="B256" s="427"/>
      <c r="C256" s="497" t="s">
        <v>342</v>
      </c>
      <c r="F256" s="444" t="s">
        <v>17</v>
      </c>
      <c r="G256" s="444"/>
      <c r="H256" s="499"/>
      <c r="I256" s="501"/>
    </row>
    <row r="257" spans="2:9" s="402" customFormat="1" ht="12.5" x14ac:dyDescent="0.25">
      <c r="B257" s="427"/>
      <c r="C257" s="497"/>
      <c r="F257" s="444"/>
      <c r="G257" s="444"/>
      <c r="H257" s="499"/>
      <c r="I257" s="501"/>
    </row>
    <row r="258" spans="2:9" s="402" customFormat="1" ht="12.5" x14ac:dyDescent="0.25">
      <c r="B258" s="435"/>
      <c r="C258" s="497" t="s">
        <v>343</v>
      </c>
      <c r="F258" s="444" t="s">
        <v>17</v>
      </c>
      <c r="G258" s="444"/>
      <c r="H258" s="499"/>
      <c r="I258" s="501"/>
    </row>
    <row r="259" spans="2:9" s="402" customFormat="1" ht="12.5" x14ac:dyDescent="0.25">
      <c r="B259" s="435"/>
      <c r="C259" s="497"/>
      <c r="F259" s="444"/>
      <c r="G259" s="531"/>
      <c r="H259" s="495"/>
      <c r="I259" s="501"/>
    </row>
    <row r="260" spans="2:9" s="402" customFormat="1" ht="13" x14ac:dyDescent="0.25">
      <c r="B260" s="430">
        <v>22.13</v>
      </c>
      <c r="C260" s="492" t="s">
        <v>344</v>
      </c>
      <c r="F260" s="444" t="s">
        <v>106</v>
      </c>
      <c r="G260" s="531"/>
      <c r="H260" s="495"/>
      <c r="I260" s="501"/>
    </row>
    <row r="261" spans="2:9" s="402" customFormat="1" ht="12.5" x14ac:dyDescent="0.25">
      <c r="B261" s="435"/>
      <c r="C261" s="497" t="s">
        <v>345</v>
      </c>
      <c r="F261" s="444"/>
      <c r="G261" s="531"/>
      <c r="H261" s="495"/>
      <c r="I261" s="501"/>
    </row>
    <row r="262" spans="2:9" s="402" customFormat="1" ht="12.5" x14ac:dyDescent="0.25">
      <c r="B262" s="435"/>
      <c r="C262" s="497"/>
      <c r="F262" s="444"/>
      <c r="G262" s="531"/>
      <c r="H262" s="495"/>
      <c r="I262" s="501"/>
    </row>
    <row r="263" spans="2:9" s="402" customFormat="1" ht="13" x14ac:dyDescent="0.25">
      <c r="B263" s="430">
        <v>22.14</v>
      </c>
      <c r="C263" s="492" t="s">
        <v>346</v>
      </c>
      <c r="F263" s="444" t="s">
        <v>106</v>
      </c>
      <c r="G263" s="531"/>
      <c r="H263" s="495"/>
      <c r="I263" s="501"/>
    </row>
    <row r="264" spans="2:9" s="402" customFormat="1" ht="13" x14ac:dyDescent="0.25">
      <c r="B264" s="430"/>
      <c r="C264" s="492"/>
      <c r="F264" s="444"/>
      <c r="G264" s="531"/>
      <c r="H264" s="495"/>
      <c r="I264" s="501"/>
    </row>
    <row r="265" spans="2:9" s="402" customFormat="1" ht="14.5" x14ac:dyDescent="0.25">
      <c r="B265" s="430">
        <v>22.19</v>
      </c>
      <c r="C265" s="492" t="s">
        <v>347</v>
      </c>
      <c r="F265" s="444" t="s">
        <v>308</v>
      </c>
      <c r="G265" s="531"/>
      <c r="H265" s="495"/>
      <c r="I265" s="501"/>
    </row>
    <row r="266" spans="2:9" s="402" customFormat="1" ht="12.5" x14ac:dyDescent="0.25">
      <c r="B266" s="435"/>
      <c r="C266" s="497"/>
      <c r="F266" s="444"/>
      <c r="G266" s="531"/>
      <c r="H266" s="495"/>
      <c r="I266" s="501"/>
    </row>
    <row r="267" spans="2:9" s="402" customFormat="1" ht="13" x14ac:dyDescent="0.25">
      <c r="B267" s="430">
        <v>22.27</v>
      </c>
      <c r="C267" s="492" t="s">
        <v>348</v>
      </c>
      <c r="F267" s="444" t="s">
        <v>38</v>
      </c>
      <c r="G267" s="531"/>
      <c r="H267" s="495"/>
      <c r="I267" s="501"/>
    </row>
    <row r="268" spans="2:9" s="402" customFormat="1" ht="12.5" x14ac:dyDescent="0.25">
      <c r="B268" s="435"/>
      <c r="C268" s="497"/>
      <c r="F268" s="444"/>
      <c r="G268" s="531"/>
      <c r="H268" s="495"/>
      <c r="I268" s="501"/>
    </row>
    <row r="269" spans="2:9" s="402" customFormat="1" ht="14.5" x14ac:dyDescent="0.25">
      <c r="B269" s="435"/>
      <c r="C269" s="497" t="s">
        <v>349</v>
      </c>
      <c r="F269" s="444" t="s">
        <v>308</v>
      </c>
      <c r="G269" s="531"/>
      <c r="H269" s="495"/>
      <c r="I269" s="501"/>
    </row>
    <row r="270" spans="2:9" s="402" customFormat="1" ht="12.5" x14ac:dyDescent="0.25">
      <c r="B270" s="435"/>
      <c r="C270" s="497"/>
      <c r="F270" s="444"/>
      <c r="G270" s="531"/>
      <c r="H270" s="495"/>
      <c r="I270" s="501"/>
    </row>
    <row r="271" spans="2:9" s="402" customFormat="1" ht="14.5" x14ac:dyDescent="0.25">
      <c r="B271" s="435"/>
      <c r="C271" s="497" t="s">
        <v>350</v>
      </c>
      <c r="F271" s="444" t="s">
        <v>308</v>
      </c>
      <c r="G271" s="531"/>
      <c r="H271" s="495"/>
      <c r="I271" s="501"/>
    </row>
    <row r="272" spans="2:9" s="402" customFormat="1" ht="12.5" x14ac:dyDescent="0.25">
      <c r="B272" s="435"/>
      <c r="C272" s="497"/>
      <c r="F272" s="444"/>
      <c r="G272" s="531"/>
      <c r="H272" s="495"/>
      <c r="I272" s="501"/>
    </row>
    <row r="273" spans="2:9" s="402" customFormat="1" ht="14.5" x14ac:dyDescent="0.25">
      <c r="B273" s="435"/>
      <c r="C273" s="497" t="s">
        <v>351</v>
      </c>
      <c r="F273" s="444" t="s">
        <v>308</v>
      </c>
      <c r="G273" s="531"/>
      <c r="H273" s="495"/>
      <c r="I273" s="501"/>
    </row>
    <row r="274" spans="2:9" s="402" customFormat="1" ht="12.5" x14ac:dyDescent="0.25">
      <c r="B274" s="435"/>
      <c r="C274" s="497"/>
      <c r="F274" s="444"/>
      <c r="G274" s="531"/>
      <c r="H274" s="495"/>
      <c r="I274" s="501"/>
    </row>
    <row r="275" spans="2:9" s="402" customFormat="1" ht="14.5" x14ac:dyDescent="0.25">
      <c r="B275" s="435"/>
      <c r="C275" s="497" t="s">
        <v>352</v>
      </c>
      <c r="F275" s="444" t="s">
        <v>308</v>
      </c>
      <c r="G275" s="531"/>
      <c r="H275" s="495"/>
      <c r="I275" s="501"/>
    </row>
    <row r="276" spans="2:9" s="402" customFormat="1" ht="12.5" x14ac:dyDescent="0.25">
      <c r="B276" s="435"/>
      <c r="C276" s="497"/>
      <c r="F276" s="444"/>
      <c r="G276" s="531"/>
      <c r="H276" s="495"/>
      <c r="I276" s="501"/>
    </row>
    <row r="277" spans="2:9" s="402" customFormat="1" ht="12.5" x14ac:dyDescent="0.25">
      <c r="B277" s="435"/>
      <c r="C277" s="497"/>
      <c r="F277" s="444"/>
      <c r="G277" s="531"/>
      <c r="H277" s="495"/>
      <c r="I277" s="501"/>
    </row>
    <row r="278" spans="2:9" s="402" customFormat="1" ht="12.5" x14ac:dyDescent="0.25">
      <c r="B278" s="435"/>
      <c r="C278" s="497"/>
      <c r="F278" s="444"/>
      <c r="G278" s="531"/>
      <c r="H278" s="495"/>
      <c r="I278" s="494"/>
    </row>
    <row r="279" spans="2:9" s="402" customFormat="1" ht="13" x14ac:dyDescent="0.25">
      <c r="B279" s="430" t="s">
        <v>134</v>
      </c>
      <c r="C279" s="492" t="s">
        <v>135</v>
      </c>
      <c r="D279" s="411"/>
      <c r="F279" s="444"/>
      <c r="G279" s="531"/>
      <c r="H279" s="495"/>
      <c r="I279" s="501"/>
    </row>
    <row r="280" spans="2:9" s="402" customFormat="1" ht="12.5" x14ac:dyDescent="0.25">
      <c r="B280" s="427"/>
      <c r="C280" s="497"/>
      <c r="F280" s="444"/>
      <c r="G280" s="531"/>
      <c r="H280" s="495"/>
      <c r="I280" s="501"/>
    </row>
    <row r="281" spans="2:9" s="402" customFormat="1" ht="12.5" x14ac:dyDescent="0.25">
      <c r="B281" s="427"/>
      <c r="C281" s="497" t="s">
        <v>136</v>
      </c>
      <c r="F281" s="444" t="s">
        <v>38</v>
      </c>
      <c r="G281" s="531"/>
      <c r="H281" s="495"/>
      <c r="I281" s="501"/>
    </row>
    <row r="282" spans="2:9" s="402" customFormat="1" ht="12.5" x14ac:dyDescent="0.25">
      <c r="B282" s="427"/>
      <c r="C282" s="497"/>
      <c r="F282" s="444"/>
      <c r="G282" s="531"/>
      <c r="H282" s="495"/>
      <c r="I282" s="501"/>
    </row>
    <row r="283" spans="2:9" s="402" customFormat="1" ht="12.5" x14ac:dyDescent="0.25">
      <c r="B283" s="427"/>
      <c r="C283" s="497" t="s">
        <v>358</v>
      </c>
      <c r="F283" s="444" t="s">
        <v>106</v>
      </c>
      <c r="G283" s="531">
        <f>50*2</f>
        <v>100</v>
      </c>
      <c r="H283" s="495"/>
      <c r="I283" s="501">
        <f>H283*G283</f>
        <v>0</v>
      </c>
    </row>
    <row r="284" spans="2:9" s="402" customFormat="1" ht="12.5" x14ac:dyDescent="0.25">
      <c r="B284" s="427"/>
      <c r="C284" s="497"/>
      <c r="F284" s="444"/>
      <c r="G284" s="531"/>
      <c r="H284" s="495"/>
      <c r="I284" s="501"/>
    </row>
    <row r="285" spans="2:9" s="402" customFormat="1" ht="12.5" x14ac:dyDescent="0.25">
      <c r="B285" s="427"/>
      <c r="C285" s="497" t="s">
        <v>138</v>
      </c>
      <c r="F285" s="444" t="s">
        <v>106</v>
      </c>
      <c r="G285" s="531">
        <v>150</v>
      </c>
      <c r="H285" s="495"/>
      <c r="I285" s="501">
        <f>H285*G285</f>
        <v>0</v>
      </c>
    </row>
    <row r="286" spans="2:9" s="402" customFormat="1" ht="12.5" x14ac:dyDescent="0.25">
      <c r="B286" s="427"/>
      <c r="C286" s="497"/>
      <c r="F286" s="444"/>
      <c r="G286" s="531"/>
      <c r="H286" s="495"/>
      <c r="I286" s="501"/>
    </row>
    <row r="287" spans="2:9" s="402" customFormat="1" ht="13" thickBot="1" x14ac:dyDescent="0.3">
      <c r="B287" s="533"/>
      <c r="C287" s="497"/>
      <c r="F287" s="444"/>
      <c r="G287" s="534"/>
      <c r="H287" s="495"/>
      <c r="I287" s="429"/>
    </row>
    <row r="288" spans="2:9" s="402" customFormat="1" ht="16" thickBot="1" x14ac:dyDescent="0.3">
      <c r="B288" s="535" t="s">
        <v>142</v>
      </c>
      <c r="C288" s="536"/>
      <c r="D288" s="536"/>
      <c r="E288" s="536"/>
      <c r="F288" s="536"/>
      <c r="G288" s="537"/>
      <c r="H288" s="536"/>
      <c r="I288" s="538">
        <f>SUM(I227:I287)</f>
        <v>0</v>
      </c>
    </row>
    <row r="289" spans="2:9" s="402" customFormat="1" ht="15.5" x14ac:dyDescent="0.25">
      <c r="B289" s="484"/>
      <c r="C289" s="424"/>
      <c r="D289" s="424"/>
      <c r="E289" s="424"/>
      <c r="F289" s="424"/>
      <c r="G289" s="457"/>
      <c r="H289" s="424"/>
      <c r="I289" s="461"/>
    </row>
    <row r="290" spans="2:9" s="402" customFormat="1" ht="13.5" thickBot="1" x14ac:dyDescent="0.3">
      <c r="B290" s="419"/>
      <c r="C290" s="462"/>
      <c r="D290" s="462"/>
      <c r="E290" s="462"/>
      <c r="F290" s="464"/>
      <c r="G290" s="462"/>
      <c r="H290" s="462"/>
      <c r="I290" s="511"/>
    </row>
    <row r="291" spans="2:9" s="402" customFormat="1" ht="13" x14ac:dyDescent="0.25">
      <c r="B291" s="413" t="s">
        <v>2</v>
      </c>
      <c r="C291" s="414" t="s">
        <v>3</v>
      </c>
      <c r="D291" s="414"/>
      <c r="E291" s="414"/>
      <c r="F291" s="415" t="s">
        <v>4</v>
      </c>
      <c r="G291" s="415" t="s">
        <v>5</v>
      </c>
      <c r="H291" s="416" t="s">
        <v>6</v>
      </c>
      <c r="I291" s="417" t="s">
        <v>7</v>
      </c>
    </row>
    <row r="292" spans="2:9" s="402" customFormat="1" ht="13.5" thickBot="1" x14ac:dyDescent="0.3">
      <c r="B292" s="418"/>
      <c r="C292" s="419"/>
      <c r="D292" s="419"/>
      <c r="E292" s="419"/>
      <c r="F292" s="420"/>
      <c r="G292" s="420"/>
      <c r="H292" s="421" t="s">
        <v>8</v>
      </c>
      <c r="I292" s="422" t="s">
        <v>8</v>
      </c>
    </row>
    <row r="293" spans="2:9" s="402" customFormat="1" ht="13" x14ac:dyDescent="0.25">
      <c r="B293" s="541"/>
      <c r="C293" s="542"/>
      <c r="D293" s="542"/>
      <c r="E293" s="542"/>
      <c r="F293" s="542"/>
      <c r="G293" s="542"/>
      <c r="H293" s="543"/>
      <c r="I293" s="544"/>
    </row>
    <row r="294" spans="2:9" s="402" customFormat="1" ht="12.5" x14ac:dyDescent="0.25">
      <c r="B294" s="508"/>
      <c r="C294" s="497"/>
      <c r="F294" s="444"/>
      <c r="G294" s="534"/>
      <c r="H294" s="495"/>
      <c r="I294" s="501"/>
    </row>
    <row r="295" spans="2:9" s="402" customFormat="1" ht="13" x14ac:dyDescent="0.25">
      <c r="B295" s="490">
        <v>2500</v>
      </c>
      <c r="C295" s="492" t="s">
        <v>152</v>
      </c>
      <c r="F295" s="444"/>
      <c r="G295" s="534"/>
      <c r="H295" s="495"/>
      <c r="I295" s="501"/>
    </row>
    <row r="296" spans="2:9" s="402" customFormat="1" ht="12.5" x14ac:dyDescent="0.25">
      <c r="B296" s="508"/>
      <c r="C296" s="497"/>
      <c r="F296" s="444"/>
      <c r="G296" s="534"/>
      <c r="H296" s="495"/>
      <c r="I296" s="501"/>
    </row>
    <row r="297" spans="2:9" s="402" customFormat="1" ht="12.5" x14ac:dyDescent="0.25">
      <c r="B297" s="533">
        <v>25.01</v>
      </c>
      <c r="C297" s="497" t="s">
        <v>364</v>
      </c>
      <c r="F297" s="444"/>
      <c r="G297" s="534"/>
      <c r="H297" s="495"/>
      <c r="I297" s="501"/>
    </row>
    <row r="298" spans="2:9" s="402" customFormat="1" ht="12.5" x14ac:dyDescent="0.25">
      <c r="B298" s="508"/>
      <c r="C298" s="497"/>
      <c r="F298" s="444"/>
      <c r="G298" s="534"/>
      <c r="H298" s="495"/>
      <c r="I298" s="501"/>
    </row>
    <row r="299" spans="2:9" s="402" customFormat="1" ht="12.5" x14ac:dyDescent="0.25">
      <c r="B299" s="508"/>
      <c r="C299" s="497" t="s">
        <v>365</v>
      </c>
      <c r="F299" s="444"/>
      <c r="G299" s="534"/>
      <c r="H299" s="495"/>
      <c r="I299" s="501"/>
    </row>
    <row r="300" spans="2:9" s="402" customFormat="1" ht="12.5" x14ac:dyDescent="0.25">
      <c r="B300" s="508"/>
      <c r="C300" s="497"/>
      <c r="F300" s="444"/>
      <c r="G300" s="534"/>
      <c r="H300" s="495"/>
      <c r="I300" s="501"/>
    </row>
    <row r="301" spans="2:9" s="402" customFormat="1" ht="12.5" x14ac:dyDescent="0.25">
      <c r="B301" s="508"/>
      <c r="C301" s="497" t="s">
        <v>366</v>
      </c>
      <c r="F301" s="444" t="s">
        <v>146</v>
      </c>
      <c r="G301" s="534"/>
      <c r="H301" s="495"/>
      <c r="I301" s="501"/>
    </row>
    <row r="302" spans="2:9" s="402" customFormat="1" ht="12.5" x14ac:dyDescent="0.25">
      <c r="B302" s="508"/>
      <c r="C302" s="497"/>
      <c r="F302" s="444"/>
      <c r="G302" s="534"/>
      <c r="H302" s="495"/>
      <c r="I302" s="501"/>
    </row>
    <row r="303" spans="2:9" s="402" customFormat="1" ht="12.5" x14ac:dyDescent="0.25">
      <c r="B303" s="508"/>
      <c r="C303" s="497" t="s">
        <v>367</v>
      </c>
      <c r="F303" s="444" t="s">
        <v>146</v>
      </c>
      <c r="G303" s="534"/>
      <c r="H303" s="495"/>
      <c r="I303" s="501"/>
    </row>
    <row r="304" spans="2:9" s="402" customFormat="1" ht="12.5" x14ac:dyDescent="0.25">
      <c r="B304" s="533"/>
      <c r="C304" s="497"/>
      <c r="F304" s="444"/>
      <c r="G304" s="534"/>
      <c r="H304" s="495"/>
      <c r="I304" s="501"/>
    </row>
    <row r="305" spans="2:9" s="402" customFormat="1" ht="12.5" x14ac:dyDescent="0.25">
      <c r="B305" s="508"/>
      <c r="C305" s="497" t="s">
        <v>368</v>
      </c>
      <c r="F305" s="444" t="s">
        <v>146</v>
      </c>
      <c r="G305" s="444"/>
      <c r="H305" s="495"/>
      <c r="I305" s="501"/>
    </row>
    <row r="306" spans="2:9" s="402" customFormat="1" ht="12.5" x14ac:dyDescent="0.25">
      <c r="B306" s="508"/>
      <c r="C306" s="506"/>
      <c r="F306" s="428"/>
      <c r="G306" s="444"/>
      <c r="H306" s="495"/>
      <c r="I306" s="501"/>
    </row>
    <row r="307" spans="2:9" s="402" customFormat="1" ht="12.5" x14ac:dyDescent="0.25">
      <c r="B307" s="533" t="s">
        <v>153</v>
      </c>
      <c r="C307" s="497" t="s">
        <v>154</v>
      </c>
      <c r="F307" s="444" t="s">
        <v>146</v>
      </c>
      <c r="G307" s="444"/>
      <c r="H307" s="495"/>
      <c r="I307" s="501">
        <f>G307*H307</f>
        <v>0</v>
      </c>
    </row>
    <row r="308" spans="2:9" s="402" customFormat="1" ht="12.5" x14ac:dyDescent="0.25">
      <c r="B308" s="508"/>
      <c r="C308" s="497"/>
      <c r="F308" s="444"/>
      <c r="G308" s="444"/>
      <c r="H308" s="495"/>
      <c r="I308" s="501"/>
    </row>
    <row r="309" spans="2:9" s="402" customFormat="1" ht="12.5" x14ac:dyDescent="0.25">
      <c r="B309" s="533">
        <v>25.02</v>
      </c>
      <c r="C309" s="497" t="s">
        <v>155</v>
      </c>
      <c r="F309" s="444"/>
      <c r="G309" s="444"/>
      <c r="H309" s="495"/>
      <c r="I309" s="501"/>
    </row>
    <row r="310" spans="2:9" s="402" customFormat="1" ht="12.5" x14ac:dyDescent="0.25">
      <c r="B310" s="508"/>
      <c r="C310" s="497"/>
      <c r="F310" s="444"/>
      <c r="G310" s="444"/>
      <c r="H310" s="495"/>
      <c r="I310" s="501"/>
    </row>
    <row r="311" spans="2:9" s="402" customFormat="1" ht="14.5" x14ac:dyDescent="0.25">
      <c r="B311" s="508"/>
      <c r="C311" s="497" t="s">
        <v>156</v>
      </c>
      <c r="F311" s="444" t="s">
        <v>314</v>
      </c>
      <c r="G311" s="444"/>
      <c r="H311" s="495"/>
      <c r="I311" s="501">
        <f>G311*H311</f>
        <v>0</v>
      </c>
    </row>
    <row r="312" spans="2:9" s="402" customFormat="1" ht="12.5" x14ac:dyDescent="0.25">
      <c r="B312" s="508"/>
      <c r="C312" s="497"/>
      <c r="F312" s="444"/>
      <c r="G312" s="444"/>
      <c r="H312" s="495"/>
      <c r="I312" s="501"/>
    </row>
    <row r="313" spans="2:9" s="402" customFormat="1" ht="14.5" x14ac:dyDescent="0.25">
      <c r="B313" s="508"/>
      <c r="C313" s="497" t="s">
        <v>157</v>
      </c>
      <c r="F313" s="444" t="s">
        <v>314</v>
      </c>
      <c r="G313" s="444"/>
      <c r="H313" s="495"/>
      <c r="I313" s="501">
        <f>G313*H313</f>
        <v>0</v>
      </c>
    </row>
    <row r="314" spans="2:9" s="402" customFormat="1" ht="12.5" x14ac:dyDescent="0.25">
      <c r="B314" s="508"/>
      <c r="C314" s="497"/>
      <c r="F314" s="444"/>
      <c r="G314" s="444"/>
      <c r="H314" s="495"/>
      <c r="I314" s="501"/>
    </row>
    <row r="315" spans="2:9" s="402" customFormat="1" ht="12.5" x14ac:dyDescent="0.25">
      <c r="B315" s="508"/>
      <c r="C315" s="497" t="s">
        <v>235</v>
      </c>
      <c r="F315" s="444"/>
      <c r="G315" s="444"/>
      <c r="H315" s="495"/>
      <c r="I315" s="501"/>
    </row>
    <row r="316" spans="2:9" s="402" customFormat="1" ht="12.5" x14ac:dyDescent="0.25">
      <c r="B316" s="508"/>
      <c r="C316" s="497"/>
      <c r="F316" s="444"/>
      <c r="G316" s="444"/>
      <c r="H316" s="495"/>
      <c r="I316" s="501"/>
    </row>
    <row r="317" spans="2:9" s="402" customFormat="1" ht="14.5" x14ac:dyDescent="0.25">
      <c r="B317" s="508"/>
      <c r="C317" s="497" t="s">
        <v>236</v>
      </c>
      <c r="F317" s="444" t="s">
        <v>314</v>
      </c>
      <c r="G317" s="444"/>
      <c r="H317" s="495"/>
      <c r="I317" s="501"/>
    </row>
    <row r="318" spans="2:9" s="402" customFormat="1" ht="12.5" x14ac:dyDescent="0.25">
      <c r="B318" s="508"/>
      <c r="C318" s="497"/>
      <c r="F318" s="444"/>
      <c r="G318" s="444"/>
      <c r="H318" s="495"/>
      <c r="I318" s="501"/>
    </row>
    <row r="319" spans="2:9" s="402" customFormat="1" ht="14.5" x14ac:dyDescent="0.25">
      <c r="B319" s="508"/>
      <c r="C319" s="497" t="s">
        <v>237</v>
      </c>
      <c r="F319" s="444" t="s">
        <v>314</v>
      </c>
      <c r="G319" s="444"/>
      <c r="H319" s="495"/>
      <c r="I319" s="501"/>
    </row>
    <row r="320" spans="2:9" s="402" customFormat="1" ht="12.5" x14ac:dyDescent="0.25">
      <c r="B320" s="508"/>
      <c r="C320" s="497"/>
      <c r="F320" s="444"/>
      <c r="G320" s="444"/>
      <c r="H320" s="495"/>
      <c r="I320" s="501"/>
    </row>
    <row r="321" spans="2:9" s="402" customFormat="1" ht="12.5" x14ac:dyDescent="0.25">
      <c r="B321" s="508"/>
      <c r="C321" s="497" t="s">
        <v>238</v>
      </c>
      <c r="F321" s="444" t="s">
        <v>146</v>
      </c>
      <c r="G321" s="444"/>
      <c r="H321" s="495"/>
      <c r="I321" s="501"/>
    </row>
    <row r="322" spans="2:9" s="402" customFormat="1" ht="12.5" x14ac:dyDescent="0.25">
      <c r="B322" s="508"/>
      <c r="C322" s="497"/>
      <c r="F322" s="444"/>
      <c r="G322" s="444"/>
      <c r="H322" s="495"/>
      <c r="I322" s="501"/>
    </row>
    <row r="323" spans="2:9" s="402" customFormat="1" ht="12.5" x14ac:dyDescent="0.25">
      <c r="B323" s="533">
        <v>25.03</v>
      </c>
      <c r="C323" s="497" t="s">
        <v>158</v>
      </c>
      <c r="F323" s="444"/>
      <c r="G323" s="444"/>
      <c r="H323" s="495"/>
      <c r="I323" s="501"/>
    </row>
    <row r="324" spans="2:9" s="402" customFormat="1" ht="12.5" x14ac:dyDescent="0.25">
      <c r="B324" s="533"/>
      <c r="C324" s="497"/>
      <c r="F324" s="444"/>
      <c r="G324" s="444"/>
      <c r="H324" s="495"/>
      <c r="I324" s="501"/>
    </row>
    <row r="325" spans="2:9" s="402" customFormat="1" ht="12.5" x14ac:dyDescent="0.25">
      <c r="B325" s="533"/>
      <c r="C325" s="497" t="s">
        <v>369</v>
      </c>
      <c r="F325" s="444" t="s">
        <v>54</v>
      </c>
      <c r="G325" s="444"/>
      <c r="H325" s="495"/>
      <c r="I325" s="501"/>
    </row>
    <row r="326" spans="2:9" s="402" customFormat="1" ht="12.5" x14ac:dyDescent="0.25">
      <c r="B326" s="533"/>
      <c r="C326" s="497"/>
      <c r="F326" s="444"/>
      <c r="G326" s="444"/>
      <c r="H326" s="495"/>
      <c r="I326" s="501"/>
    </row>
    <row r="327" spans="2:9" s="402" customFormat="1" ht="12.5" x14ac:dyDescent="0.25">
      <c r="B327" s="533"/>
      <c r="C327" s="497" t="s">
        <v>159</v>
      </c>
      <c r="F327" s="444" t="s">
        <v>54</v>
      </c>
      <c r="G327" s="444">
        <v>15</v>
      </c>
      <c r="H327" s="495"/>
      <c r="I327" s="501">
        <f>G327*H327</f>
        <v>0</v>
      </c>
    </row>
    <row r="328" spans="2:9" s="402" customFormat="1" ht="12.5" x14ac:dyDescent="0.25">
      <c r="B328" s="533"/>
      <c r="C328" s="497"/>
      <c r="F328" s="444"/>
      <c r="G328" s="497"/>
      <c r="H328" s="495"/>
      <c r="I328" s="501"/>
    </row>
    <row r="329" spans="2:9" s="402" customFormat="1" ht="12.5" x14ac:dyDescent="0.25">
      <c r="B329" s="533">
        <v>25.06</v>
      </c>
      <c r="C329" s="497" t="s">
        <v>370</v>
      </c>
      <c r="F329" s="444"/>
      <c r="G329" s="506"/>
      <c r="H329" s="495"/>
      <c r="I329" s="501"/>
    </row>
    <row r="330" spans="2:9" s="402" customFormat="1" ht="12.5" x14ac:dyDescent="0.25">
      <c r="B330" s="533"/>
      <c r="C330" s="497"/>
      <c r="F330" s="444"/>
      <c r="G330" s="506"/>
      <c r="H330" s="495"/>
      <c r="I330" s="501"/>
    </row>
    <row r="331" spans="2:9" s="402" customFormat="1" ht="12.5" x14ac:dyDescent="0.25">
      <c r="B331" s="496"/>
      <c r="C331" s="497" t="s">
        <v>371</v>
      </c>
      <c r="F331" s="444" t="s">
        <v>294</v>
      </c>
      <c r="G331" s="444"/>
      <c r="H331" s="495"/>
      <c r="I331" s="501"/>
    </row>
    <row r="332" spans="2:9" s="402" customFormat="1" ht="12.5" x14ac:dyDescent="0.25">
      <c r="B332" s="496"/>
      <c r="C332" s="497"/>
      <c r="F332" s="444"/>
      <c r="G332" s="506"/>
      <c r="H332" s="495"/>
      <c r="I332" s="501"/>
    </row>
    <row r="333" spans="2:9" s="402" customFormat="1" ht="12.5" x14ac:dyDescent="0.25">
      <c r="B333" s="496"/>
      <c r="C333" s="497" t="s">
        <v>372</v>
      </c>
      <c r="F333" s="444" t="s">
        <v>296</v>
      </c>
      <c r="G333" s="506"/>
      <c r="H333" s="495"/>
      <c r="I333" s="501"/>
    </row>
    <row r="334" spans="2:9" s="402" customFormat="1" ht="12.5" x14ac:dyDescent="0.25">
      <c r="B334" s="496"/>
      <c r="C334" s="497"/>
      <c r="F334" s="444"/>
      <c r="G334" s="506"/>
      <c r="H334" s="495"/>
      <c r="I334" s="501"/>
    </row>
    <row r="335" spans="2:9" s="402" customFormat="1" ht="14.5" x14ac:dyDescent="0.25">
      <c r="B335" s="533" t="s">
        <v>160</v>
      </c>
      <c r="C335" s="497" t="s">
        <v>161</v>
      </c>
      <c r="F335" s="444" t="s">
        <v>314</v>
      </c>
      <c r="G335" s="506"/>
      <c r="H335" s="495"/>
      <c r="I335" s="501"/>
    </row>
    <row r="336" spans="2:9" s="402" customFormat="1" ht="12.5" x14ac:dyDescent="0.25">
      <c r="B336" s="496"/>
      <c r="C336" s="497"/>
      <c r="F336" s="444"/>
      <c r="G336" s="506"/>
      <c r="H336" s="495"/>
      <c r="I336" s="501"/>
    </row>
    <row r="337" spans="2:9" s="402" customFormat="1" ht="14.5" x14ac:dyDescent="0.25">
      <c r="B337" s="533" t="s">
        <v>373</v>
      </c>
      <c r="C337" s="497" t="s">
        <v>374</v>
      </c>
      <c r="F337" s="444" t="s">
        <v>314</v>
      </c>
      <c r="G337" s="506"/>
      <c r="H337" s="495"/>
      <c r="I337" s="501"/>
    </row>
    <row r="338" spans="2:9" s="402" customFormat="1" ht="12.5" x14ac:dyDescent="0.25">
      <c r="B338" s="496"/>
      <c r="C338" s="497"/>
      <c r="F338" s="444"/>
      <c r="G338" s="506"/>
      <c r="H338" s="495"/>
      <c r="I338" s="501"/>
    </row>
    <row r="339" spans="2:9" s="402" customFormat="1" ht="13" thickBot="1" x14ac:dyDescent="0.3">
      <c r="B339" s="496"/>
      <c r="C339" s="497"/>
      <c r="F339" s="444"/>
      <c r="G339" s="497"/>
      <c r="H339" s="495"/>
      <c r="I339" s="501"/>
    </row>
    <row r="340" spans="2:9" s="402" customFormat="1" ht="15.5" x14ac:dyDescent="0.25">
      <c r="B340" s="535" t="s">
        <v>162</v>
      </c>
      <c r="C340" s="536"/>
      <c r="D340" s="545"/>
      <c r="E340" s="536"/>
      <c r="F340" s="546"/>
      <c r="G340" s="536"/>
      <c r="H340" s="547"/>
      <c r="I340" s="548">
        <f>SUM(I298:I339)</f>
        <v>0</v>
      </c>
    </row>
    <row r="341" spans="2:9" s="402" customFormat="1" ht="11.15" customHeight="1" x14ac:dyDescent="0.25">
      <c r="B341" s="411"/>
      <c r="F341" s="488"/>
      <c r="H341" s="489"/>
      <c r="I341" s="503"/>
    </row>
    <row r="342" spans="2:9" s="402" customFormat="1" ht="13.5" thickBot="1" x14ac:dyDescent="0.3">
      <c r="B342" s="419"/>
      <c r="C342" s="462"/>
      <c r="D342" s="462"/>
      <c r="E342" s="462"/>
      <c r="F342" s="464"/>
      <c r="G342" s="462"/>
      <c r="H342" s="462"/>
      <c r="I342" s="511"/>
    </row>
    <row r="343" spans="2:9" s="402" customFormat="1" ht="13" x14ac:dyDescent="0.25">
      <c r="B343" s="413" t="s">
        <v>2</v>
      </c>
      <c r="C343" s="414" t="s">
        <v>3</v>
      </c>
      <c r="D343" s="414"/>
      <c r="E343" s="414"/>
      <c r="F343" s="415" t="s">
        <v>4</v>
      </c>
      <c r="G343" s="415" t="s">
        <v>5</v>
      </c>
      <c r="H343" s="416" t="s">
        <v>6</v>
      </c>
      <c r="I343" s="417" t="s">
        <v>7</v>
      </c>
    </row>
    <row r="344" spans="2:9" s="402" customFormat="1" ht="13.5" thickBot="1" x14ac:dyDescent="0.3">
      <c r="B344" s="418"/>
      <c r="C344" s="419"/>
      <c r="D344" s="419"/>
      <c r="E344" s="419"/>
      <c r="F344" s="420"/>
      <c r="G344" s="420"/>
      <c r="H344" s="421" t="s">
        <v>8</v>
      </c>
      <c r="I344" s="422" t="s">
        <v>8</v>
      </c>
    </row>
    <row r="345" spans="2:9" s="402" customFormat="1" ht="13" x14ac:dyDescent="0.25">
      <c r="B345" s="541"/>
      <c r="C345" s="542"/>
      <c r="D345" s="542"/>
      <c r="E345" s="542"/>
      <c r="F345" s="542"/>
      <c r="G345" s="542"/>
      <c r="H345" s="543"/>
      <c r="I345" s="544"/>
    </row>
    <row r="346" spans="2:9" s="402" customFormat="1" ht="12.5" x14ac:dyDescent="0.25">
      <c r="B346" s="496"/>
      <c r="C346" s="497"/>
      <c r="F346" s="444"/>
      <c r="G346" s="506"/>
      <c r="H346" s="495"/>
      <c r="I346" s="501"/>
    </row>
    <row r="347" spans="2:9" s="402" customFormat="1" ht="13" x14ac:dyDescent="0.25">
      <c r="B347" s="490">
        <v>2600</v>
      </c>
      <c r="C347" s="431" t="s">
        <v>163</v>
      </c>
      <c r="F347" s="444"/>
      <c r="G347" s="506"/>
      <c r="H347" s="495"/>
      <c r="I347" s="501"/>
    </row>
    <row r="348" spans="2:9" s="402" customFormat="1" ht="12.5" x14ac:dyDescent="0.25">
      <c r="B348" s="496"/>
      <c r="C348" s="497"/>
      <c r="F348" s="444"/>
      <c r="G348" s="506"/>
      <c r="H348" s="495"/>
      <c r="I348" s="501"/>
    </row>
    <row r="349" spans="2:9" s="402" customFormat="1" ht="12.5" x14ac:dyDescent="0.25">
      <c r="B349" s="533">
        <v>26.01</v>
      </c>
      <c r="C349" s="497" t="s">
        <v>164</v>
      </c>
      <c r="F349" s="444"/>
      <c r="G349" s="506"/>
      <c r="H349" s="495"/>
      <c r="I349" s="501"/>
    </row>
    <row r="350" spans="2:9" s="402" customFormat="1" ht="12.5" x14ac:dyDescent="0.25">
      <c r="B350" s="508"/>
      <c r="C350" s="497"/>
      <c r="F350" s="444"/>
      <c r="G350" s="444"/>
      <c r="H350" s="495"/>
      <c r="I350" s="501"/>
    </row>
    <row r="351" spans="2:9" s="402" customFormat="1" ht="12.5" x14ac:dyDescent="0.25">
      <c r="B351" s="496"/>
      <c r="C351" s="497" t="s">
        <v>375</v>
      </c>
      <c r="F351" s="444" t="s">
        <v>54</v>
      </c>
      <c r="G351" s="444"/>
      <c r="H351" s="495"/>
      <c r="I351" s="501"/>
    </row>
    <row r="352" spans="2:9" s="402" customFormat="1" ht="12.5" x14ac:dyDescent="0.25">
      <c r="B352" s="496"/>
      <c r="C352" s="497"/>
      <c r="F352" s="444"/>
      <c r="G352" s="444"/>
      <c r="H352" s="495"/>
      <c r="I352" s="501"/>
    </row>
    <row r="353" spans="2:9" s="402" customFormat="1" ht="12.5" x14ac:dyDescent="0.25">
      <c r="B353" s="496"/>
      <c r="C353" s="497"/>
      <c r="F353" s="444"/>
      <c r="G353" s="444"/>
      <c r="H353" s="495"/>
      <c r="I353" s="501"/>
    </row>
    <row r="354" spans="2:9" s="402" customFormat="1" ht="12.5" x14ac:dyDescent="0.25">
      <c r="B354" s="496"/>
      <c r="C354" s="497" t="s">
        <v>376</v>
      </c>
      <c r="F354" s="444" t="s">
        <v>54</v>
      </c>
      <c r="G354" s="549"/>
      <c r="H354" s="495"/>
      <c r="I354" s="501">
        <f>G354*H354</f>
        <v>0</v>
      </c>
    </row>
    <row r="355" spans="2:9" s="402" customFormat="1" ht="12.5" x14ac:dyDescent="0.25">
      <c r="B355" s="496"/>
      <c r="C355" s="497"/>
      <c r="F355" s="444"/>
      <c r="G355" s="444"/>
      <c r="H355" s="495"/>
      <c r="I355" s="501"/>
    </row>
    <row r="356" spans="2:9" s="402" customFormat="1" ht="12.5" x14ac:dyDescent="0.25">
      <c r="B356" s="496"/>
      <c r="C356" s="497"/>
      <c r="F356" s="444"/>
      <c r="G356" s="444"/>
      <c r="H356" s="495"/>
      <c r="I356" s="501"/>
    </row>
    <row r="357" spans="2:9" s="402" customFormat="1" ht="14.5" x14ac:dyDescent="0.25">
      <c r="B357" s="496">
        <v>26.02</v>
      </c>
      <c r="C357" s="497" t="s">
        <v>168</v>
      </c>
      <c r="F357" s="444" t="s">
        <v>308</v>
      </c>
      <c r="G357" s="444"/>
      <c r="H357" s="495"/>
      <c r="I357" s="501">
        <f>G357*H357</f>
        <v>0</v>
      </c>
    </row>
    <row r="358" spans="2:9" s="402" customFormat="1" ht="12.5" x14ac:dyDescent="0.25">
      <c r="B358" s="496"/>
      <c r="C358" s="497"/>
      <c r="F358" s="444"/>
      <c r="G358" s="444"/>
      <c r="H358" s="495"/>
      <c r="I358" s="501"/>
    </row>
    <row r="359" spans="2:9" s="402" customFormat="1" ht="12.5" x14ac:dyDescent="0.25">
      <c r="B359" s="533">
        <v>26.03</v>
      </c>
      <c r="C359" s="497" t="s">
        <v>377</v>
      </c>
      <c r="F359" s="444"/>
      <c r="G359" s="549"/>
      <c r="H359" s="495"/>
      <c r="I359" s="501"/>
    </row>
    <row r="360" spans="2:9" s="402" customFormat="1" ht="12.5" x14ac:dyDescent="0.25">
      <c r="B360" s="496"/>
      <c r="C360" s="497"/>
      <c r="F360" s="444"/>
      <c r="G360" s="444"/>
      <c r="H360" s="495"/>
      <c r="I360" s="501"/>
    </row>
    <row r="361" spans="2:9" s="402" customFormat="1" ht="12.5" x14ac:dyDescent="0.25">
      <c r="B361" s="496"/>
      <c r="C361" s="497" t="s">
        <v>378</v>
      </c>
      <c r="F361" s="444" t="s">
        <v>54</v>
      </c>
      <c r="G361" s="444"/>
      <c r="H361" s="495"/>
      <c r="I361" s="501">
        <f>G361*H361</f>
        <v>0</v>
      </c>
    </row>
    <row r="362" spans="2:9" s="402" customFormat="1" ht="12.5" x14ac:dyDescent="0.25">
      <c r="B362" s="496"/>
      <c r="C362" s="497"/>
      <c r="F362" s="444"/>
      <c r="G362" s="444"/>
      <c r="H362" s="495"/>
      <c r="I362" s="501"/>
    </row>
    <row r="363" spans="2:9" s="402" customFormat="1" ht="12.5" x14ac:dyDescent="0.25">
      <c r="B363" s="496"/>
      <c r="C363" s="691" t="s">
        <v>379</v>
      </c>
      <c r="D363" s="692"/>
      <c r="E363" s="693"/>
      <c r="F363" s="444" t="s">
        <v>54</v>
      </c>
      <c r="G363" s="549"/>
      <c r="H363" s="495"/>
      <c r="I363" s="501"/>
    </row>
    <row r="364" spans="2:9" s="402" customFormat="1" ht="12.5" x14ac:dyDescent="0.25">
      <c r="B364" s="496"/>
      <c r="C364" s="497"/>
      <c r="F364" s="444"/>
      <c r="G364" s="444"/>
      <c r="H364" s="495"/>
      <c r="I364" s="501"/>
    </row>
    <row r="365" spans="2:9" s="402" customFormat="1" ht="30" customHeight="1" x14ac:dyDescent="0.25">
      <c r="B365" s="496"/>
      <c r="C365" s="691" t="s">
        <v>380</v>
      </c>
      <c r="D365" s="692"/>
      <c r="E365" s="693"/>
      <c r="F365" s="444" t="s">
        <v>54</v>
      </c>
      <c r="G365" s="444"/>
      <c r="H365" s="495"/>
      <c r="I365" s="501"/>
    </row>
    <row r="366" spans="2:9" s="402" customFormat="1" ht="12.5" x14ac:dyDescent="0.25">
      <c r="B366" s="496"/>
      <c r="C366" s="497"/>
      <c r="F366" s="444"/>
      <c r="G366" s="444"/>
      <c r="H366" s="495"/>
      <c r="I366" s="501"/>
    </row>
    <row r="367" spans="2:9" s="402" customFormat="1" ht="27.75" customHeight="1" x14ac:dyDescent="0.25">
      <c r="B367" s="496"/>
      <c r="C367" s="691" t="s">
        <v>381</v>
      </c>
      <c r="D367" s="692"/>
      <c r="E367" s="693"/>
      <c r="F367" s="444" t="s">
        <v>54</v>
      </c>
      <c r="G367" s="444"/>
      <c r="H367" s="495"/>
      <c r="I367" s="501"/>
    </row>
    <row r="368" spans="2:9" s="402" customFormat="1" ht="12.5" x14ac:dyDescent="0.25">
      <c r="B368" s="496"/>
      <c r="C368" s="497"/>
      <c r="F368" s="444"/>
      <c r="G368" s="444"/>
      <c r="H368" s="495"/>
      <c r="I368" s="501"/>
    </row>
    <row r="369" spans="2:9" s="402" customFormat="1" ht="12.5" x14ac:dyDescent="0.25">
      <c r="B369" s="496">
        <v>26.04</v>
      </c>
      <c r="C369" s="497" t="s">
        <v>382</v>
      </c>
      <c r="F369" s="444" t="s">
        <v>146</v>
      </c>
      <c r="G369" s="444"/>
      <c r="H369" s="495"/>
      <c r="I369" s="501">
        <f>G369*H369</f>
        <v>0</v>
      </c>
    </row>
    <row r="370" spans="2:9" s="402" customFormat="1" ht="13" thickBot="1" x14ac:dyDescent="0.3">
      <c r="B370" s="496"/>
      <c r="C370" s="497"/>
      <c r="F370" s="444"/>
      <c r="G370" s="497"/>
      <c r="H370" s="495"/>
      <c r="I370" s="501"/>
    </row>
    <row r="371" spans="2:9" s="402" customFormat="1" ht="15.5" x14ac:dyDescent="0.25">
      <c r="B371" s="535" t="s">
        <v>169</v>
      </c>
      <c r="C371" s="536"/>
      <c r="D371" s="545"/>
      <c r="E371" s="536"/>
      <c r="F371" s="546"/>
      <c r="G371" s="536"/>
      <c r="H371" s="547"/>
      <c r="I371" s="548">
        <f>SUM(I351:I370)</f>
        <v>0</v>
      </c>
    </row>
    <row r="372" spans="2:9" s="402" customFormat="1" ht="13" x14ac:dyDescent="0.25">
      <c r="B372" s="411"/>
      <c r="F372" s="488"/>
      <c r="H372" s="489"/>
      <c r="I372" s="503"/>
    </row>
    <row r="373" spans="2:9" s="402" customFormat="1" ht="13" x14ac:dyDescent="0.25">
      <c r="B373" s="411"/>
      <c r="F373" s="488"/>
      <c r="H373" s="489"/>
      <c r="I373" s="503"/>
    </row>
    <row r="374" spans="2:9" s="402" customFormat="1" ht="13.5" thickBot="1" x14ac:dyDescent="0.3">
      <c r="B374" s="462"/>
      <c r="C374" s="462"/>
      <c r="D374" s="462"/>
      <c r="E374" s="462"/>
      <c r="F374" s="464"/>
      <c r="G374" s="539"/>
      <c r="H374" s="550"/>
      <c r="I374" s="511"/>
    </row>
    <row r="375" spans="2:9" s="402" customFormat="1" ht="13" x14ac:dyDescent="0.25">
      <c r="B375" s="512" t="s">
        <v>2</v>
      </c>
      <c r="C375" s="414" t="s">
        <v>3</v>
      </c>
      <c r="D375" s="414"/>
      <c r="E375" s="414"/>
      <c r="F375" s="415" t="s">
        <v>4</v>
      </c>
      <c r="G375" s="415" t="s">
        <v>5</v>
      </c>
      <c r="H375" s="551" t="s">
        <v>6</v>
      </c>
      <c r="I375" s="515" t="s">
        <v>7</v>
      </c>
    </row>
    <row r="376" spans="2:9" s="402" customFormat="1" ht="13.5" thickBot="1" x14ac:dyDescent="0.3">
      <c r="B376" s="516"/>
      <c r="C376" s="419"/>
      <c r="D376" s="419"/>
      <c r="E376" s="419"/>
      <c r="F376" s="518"/>
      <c r="G376" s="420"/>
      <c r="H376" s="552" t="s">
        <v>8</v>
      </c>
      <c r="I376" s="520" t="s">
        <v>8</v>
      </c>
    </row>
    <row r="377" spans="2:9" s="402" customFormat="1" ht="13" x14ac:dyDescent="0.25">
      <c r="B377" s="541"/>
      <c r="C377" s="542"/>
      <c r="D377" s="542"/>
      <c r="E377" s="542"/>
      <c r="F377" s="542"/>
      <c r="G377" s="542"/>
      <c r="H377" s="543"/>
      <c r="I377" s="544"/>
    </row>
    <row r="378" spans="2:9" s="402" customFormat="1" ht="13" x14ac:dyDescent="0.25">
      <c r="B378" s="459"/>
      <c r="C378" s="492"/>
      <c r="D378" s="411"/>
      <c r="E378" s="411"/>
      <c r="F378" s="452"/>
      <c r="G378" s="492"/>
      <c r="H378" s="553"/>
      <c r="I378" s="491"/>
    </row>
    <row r="379" spans="2:9" s="402" customFormat="1" ht="13" x14ac:dyDescent="0.25">
      <c r="B379" s="490">
        <v>3300</v>
      </c>
      <c r="C379" s="492" t="s">
        <v>170</v>
      </c>
      <c r="F379" s="444"/>
      <c r="G379" s="497"/>
      <c r="H379" s="495"/>
      <c r="I379" s="501"/>
    </row>
    <row r="380" spans="2:9" s="402" customFormat="1" ht="12.5" x14ac:dyDescent="0.25">
      <c r="B380" s="508"/>
      <c r="C380" s="497"/>
      <c r="F380" s="444"/>
      <c r="G380" s="497"/>
      <c r="H380" s="495"/>
      <c r="I380" s="501"/>
    </row>
    <row r="381" spans="2:9" s="402" customFormat="1" ht="13" x14ac:dyDescent="0.25">
      <c r="B381" s="554" t="s">
        <v>171</v>
      </c>
      <c r="C381" s="492" t="s">
        <v>172</v>
      </c>
      <c r="F381" s="444"/>
      <c r="G381" s="428"/>
      <c r="H381" s="495"/>
      <c r="I381" s="501"/>
    </row>
    <row r="382" spans="2:9" s="402" customFormat="1" ht="13" x14ac:dyDescent="0.25">
      <c r="B382" s="508"/>
      <c r="C382" s="492"/>
      <c r="F382" s="444"/>
      <c r="G382" s="428"/>
      <c r="H382" s="495"/>
      <c r="I382" s="501"/>
    </row>
    <row r="383" spans="2:9" s="402" customFormat="1" ht="12.5" x14ac:dyDescent="0.25">
      <c r="B383" s="508"/>
      <c r="C383" s="691" t="s">
        <v>173</v>
      </c>
      <c r="D383" s="692"/>
      <c r="E383" s="693"/>
      <c r="F383" s="444"/>
      <c r="G383" s="444"/>
      <c r="H383" s="447"/>
      <c r="I383" s="540"/>
    </row>
    <row r="384" spans="2:9" s="402" customFormat="1" ht="12.5" x14ac:dyDescent="0.25">
      <c r="B384" s="508"/>
      <c r="C384" s="439"/>
      <c r="D384" s="440"/>
      <c r="E384" s="440"/>
      <c r="F384" s="444"/>
      <c r="G384" s="444"/>
      <c r="H384" s="447"/>
      <c r="I384" s="540"/>
    </row>
    <row r="385" spans="2:12" s="402" customFormat="1" ht="12.5" x14ac:dyDescent="0.25">
      <c r="B385" s="508"/>
      <c r="C385" s="497" t="s">
        <v>239</v>
      </c>
      <c r="F385" s="444" t="s">
        <v>54</v>
      </c>
      <c r="G385" s="444"/>
      <c r="H385" s="447"/>
      <c r="I385" s="540"/>
    </row>
    <row r="386" spans="2:12" s="402" customFormat="1" ht="12.5" x14ac:dyDescent="0.25">
      <c r="B386" s="508"/>
      <c r="C386" s="497"/>
      <c r="F386" s="444"/>
      <c r="G386" s="444"/>
      <c r="H386" s="447"/>
      <c r="I386" s="540"/>
    </row>
    <row r="387" spans="2:12" s="402" customFormat="1" ht="12.5" x14ac:dyDescent="0.25">
      <c r="B387" s="508"/>
      <c r="C387" s="497" t="s">
        <v>383</v>
      </c>
      <c r="F387" s="444" t="s">
        <v>54</v>
      </c>
      <c r="G387" s="444"/>
      <c r="H387" s="447"/>
      <c r="I387" s="555">
        <f>G387*H387</f>
        <v>0</v>
      </c>
    </row>
    <row r="388" spans="2:12" s="402" customFormat="1" ht="12.5" x14ac:dyDescent="0.25">
      <c r="B388" s="508"/>
      <c r="C388" s="497"/>
      <c r="F388" s="444"/>
      <c r="G388" s="444"/>
      <c r="H388" s="447"/>
      <c r="I388" s="540"/>
    </row>
    <row r="389" spans="2:12" s="402" customFormat="1" ht="12.5" x14ac:dyDescent="0.25">
      <c r="B389" s="508"/>
      <c r="C389" s="497" t="s">
        <v>174</v>
      </c>
      <c r="F389" s="444" t="s">
        <v>54</v>
      </c>
      <c r="G389" s="444"/>
      <c r="H389" s="447"/>
      <c r="I389" s="540"/>
    </row>
    <row r="390" spans="2:12" s="402" customFormat="1" ht="12.5" x14ac:dyDescent="0.25">
      <c r="B390" s="508"/>
      <c r="C390" s="497"/>
      <c r="F390" s="444"/>
      <c r="G390" s="444"/>
      <c r="H390" s="447"/>
      <c r="I390" s="540"/>
    </row>
    <row r="391" spans="2:12" s="402" customFormat="1" ht="26.25" customHeight="1" x14ac:dyDescent="0.25">
      <c r="B391" s="533" t="s">
        <v>175</v>
      </c>
      <c r="C391" s="691" t="s">
        <v>176</v>
      </c>
      <c r="D391" s="692"/>
      <c r="E391" s="693"/>
      <c r="F391" s="444" t="s">
        <v>54</v>
      </c>
      <c r="G391" s="443"/>
      <c r="H391" s="447"/>
      <c r="I391" s="501"/>
      <c r="L391" s="507"/>
    </row>
    <row r="392" spans="2:12" s="402" customFormat="1" x14ac:dyDescent="0.3">
      <c r="B392" s="508"/>
      <c r="C392" s="497"/>
      <c r="F392" s="444"/>
      <c r="G392" s="444"/>
      <c r="H392" s="447"/>
      <c r="I392" s="429"/>
      <c r="K392" s="556"/>
      <c r="L392" s="507"/>
    </row>
    <row r="393" spans="2:12" s="402" customFormat="1" x14ac:dyDescent="0.3">
      <c r="B393" s="533" t="s">
        <v>384</v>
      </c>
      <c r="C393" s="497" t="s">
        <v>385</v>
      </c>
      <c r="F393" s="444" t="s">
        <v>54</v>
      </c>
      <c r="G393" s="493"/>
      <c r="H393" s="493"/>
      <c r="I393" s="555">
        <f>G393*H393</f>
        <v>0</v>
      </c>
      <c r="K393" s="556"/>
      <c r="L393" s="556"/>
    </row>
    <row r="394" spans="2:12" s="402" customFormat="1" x14ac:dyDescent="0.3">
      <c r="B394" s="496"/>
      <c r="C394" s="497"/>
      <c r="F394" s="444"/>
      <c r="G394" s="506"/>
      <c r="H394" s="506"/>
      <c r="I394" s="429"/>
      <c r="K394" s="556"/>
      <c r="L394" s="507"/>
    </row>
    <row r="395" spans="2:12" s="402" customFormat="1" x14ac:dyDescent="0.3">
      <c r="B395" s="533" t="s">
        <v>277</v>
      </c>
      <c r="C395" s="497" t="s">
        <v>278</v>
      </c>
      <c r="F395" s="444" t="s">
        <v>54</v>
      </c>
      <c r="G395" s="506"/>
      <c r="H395" s="557"/>
      <c r="I395" s="555">
        <f>G395*H395</f>
        <v>0</v>
      </c>
      <c r="K395" s="556"/>
      <c r="L395" s="556"/>
    </row>
    <row r="396" spans="2:12" s="402" customFormat="1" x14ac:dyDescent="0.3">
      <c r="B396" s="496"/>
      <c r="C396" s="497"/>
      <c r="F396" s="444"/>
      <c r="G396" s="506"/>
      <c r="H396" s="506"/>
      <c r="I396" s="429"/>
      <c r="K396" s="556"/>
      <c r="L396" s="507"/>
    </row>
    <row r="397" spans="2:12" s="402" customFormat="1" x14ac:dyDescent="0.3">
      <c r="B397" s="533" t="s">
        <v>177</v>
      </c>
      <c r="C397" s="497" t="s">
        <v>178</v>
      </c>
      <c r="F397" s="444" t="s">
        <v>88</v>
      </c>
      <c r="G397" s="557">
        <v>420</v>
      </c>
      <c r="H397" s="557"/>
      <c r="I397" s="429">
        <f>H397*G397</f>
        <v>0</v>
      </c>
      <c r="K397" s="556"/>
      <c r="L397" s="507"/>
    </row>
    <row r="398" spans="2:12" s="402" customFormat="1" ht="12.5" x14ac:dyDescent="0.25">
      <c r="B398" s="496"/>
      <c r="C398" s="497"/>
      <c r="F398" s="444"/>
      <c r="G398" s="506"/>
      <c r="H398" s="506"/>
      <c r="I398" s="429"/>
    </row>
    <row r="399" spans="2:12" s="402" customFormat="1" ht="12.5" x14ac:dyDescent="0.25">
      <c r="B399" s="533" t="s">
        <v>386</v>
      </c>
      <c r="C399" s="497" t="s">
        <v>387</v>
      </c>
      <c r="F399" s="444" t="s">
        <v>88</v>
      </c>
      <c r="G399" s="557">
        <v>30</v>
      </c>
      <c r="H399" s="557"/>
      <c r="I399" s="429">
        <f>H399*G399</f>
        <v>0</v>
      </c>
    </row>
    <row r="400" spans="2:12" s="402" customFormat="1" ht="12.5" x14ac:dyDescent="0.25">
      <c r="B400" s="533"/>
      <c r="C400" s="497"/>
      <c r="F400" s="444"/>
      <c r="G400" s="506"/>
      <c r="H400" s="506"/>
      <c r="I400" s="429"/>
    </row>
    <row r="401" spans="2:9" s="402" customFormat="1" ht="12.5" x14ac:dyDescent="0.25">
      <c r="B401" s="533" t="s">
        <v>388</v>
      </c>
      <c r="C401" s="497" t="s">
        <v>389</v>
      </c>
      <c r="F401" s="444" t="s">
        <v>88</v>
      </c>
      <c r="G401" s="506"/>
      <c r="H401" s="506"/>
      <c r="I401" s="429"/>
    </row>
    <row r="402" spans="2:9" s="402" customFormat="1" ht="12.5" x14ac:dyDescent="0.25">
      <c r="B402" s="496"/>
      <c r="C402" s="497"/>
      <c r="F402" s="444"/>
      <c r="G402" s="506"/>
      <c r="H402" s="506"/>
      <c r="I402" s="429"/>
    </row>
    <row r="403" spans="2:9" s="402" customFormat="1" ht="12.5" x14ac:dyDescent="0.25">
      <c r="B403" s="533" t="s">
        <v>390</v>
      </c>
      <c r="C403" s="497" t="s">
        <v>391</v>
      </c>
      <c r="F403" s="444" t="s">
        <v>88</v>
      </c>
      <c r="G403" s="506"/>
      <c r="H403" s="506"/>
      <c r="I403" s="429"/>
    </row>
    <row r="404" spans="2:9" s="402" customFormat="1" ht="12.5" x14ac:dyDescent="0.25">
      <c r="B404" s="496"/>
      <c r="C404" s="497"/>
      <c r="F404" s="444"/>
      <c r="G404" s="506"/>
      <c r="H404" s="506"/>
      <c r="I404" s="429"/>
    </row>
    <row r="405" spans="2:9" s="402" customFormat="1" ht="12.5" x14ac:dyDescent="0.25">
      <c r="B405" s="533" t="s">
        <v>392</v>
      </c>
      <c r="C405" s="497" t="s">
        <v>393</v>
      </c>
      <c r="F405" s="444" t="s">
        <v>54</v>
      </c>
      <c r="G405" s="506"/>
      <c r="H405" s="557"/>
      <c r="I405" s="555">
        <f>G405*H405</f>
        <v>0</v>
      </c>
    </row>
    <row r="406" spans="2:9" s="402" customFormat="1" ht="12.5" x14ac:dyDescent="0.25">
      <c r="B406" s="496"/>
      <c r="C406" s="497"/>
      <c r="F406" s="444"/>
      <c r="G406" s="506"/>
      <c r="H406" s="506"/>
      <c r="I406" s="429"/>
    </row>
    <row r="407" spans="2:9" s="402" customFormat="1" ht="13" thickBot="1" x14ac:dyDescent="0.3">
      <c r="B407" s="496"/>
      <c r="C407" s="497"/>
      <c r="F407" s="444"/>
      <c r="G407" s="506"/>
      <c r="H407" s="506"/>
      <c r="I407" s="429"/>
    </row>
    <row r="408" spans="2:9" s="402" customFormat="1" ht="15.5" x14ac:dyDescent="0.25">
      <c r="B408" s="535" t="s">
        <v>181</v>
      </c>
      <c r="C408" s="536"/>
      <c r="D408" s="536"/>
      <c r="E408" s="536"/>
      <c r="F408" s="536"/>
      <c r="G408" s="537"/>
      <c r="H408" s="536"/>
      <c r="I408" s="538">
        <f>SUM(I392:I405)</f>
        <v>0</v>
      </c>
    </row>
    <row r="410" spans="2:9" ht="18" x14ac:dyDescent="0.25">
      <c r="B410" s="412" t="s">
        <v>209</v>
      </c>
      <c r="C410" s="412"/>
      <c r="D410" s="402"/>
      <c r="E410" s="402"/>
      <c r="F410" s="402"/>
      <c r="G410" s="402"/>
      <c r="H410" s="402"/>
      <c r="I410" s="574"/>
    </row>
    <row r="411" spans="2:9" ht="14.5" thickBot="1" x14ac:dyDescent="0.3">
      <c r="B411" s="409"/>
      <c r="C411" s="409"/>
      <c r="D411" s="402"/>
      <c r="E411" s="402"/>
      <c r="F411" s="488"/>
      <c r="G411" s="488"/>
      <c r="H411" s="6"/>
      <c r="I411" s="6"/>
    </row>
    <row r="412" spans="2:9" ht="25" customHeight="1" thickBot="1" x14ac:dyDescent="0.3">
      <c r="B412" s="575" t="s">
        <v>210</v>
      </c>
      <c r="C412" s="576"/>
      <c r="D412" s="565" t="s">
        <v>3</v>
      </c>
      <c r="E412" s="565"/>
      <c r="F412" s="567"/>
      <c r="G412" s="567"/>
      <c r="H412" s="577"/>
      <c r="I412" s="456" t="s">
        <v>211</v>
      </c>
    </row>
    <row r="413" spans="2:9" ht="25" customHeight="1" x14ac:dyDescent="0.25">
      <c r="B413" s="581">
        <v>1300</v>
      </c>
      <c r="C413" s="582"/>
      <c r="D413" s="583" t="s">
        <v>212</v>
      </c>
      <c r="E413" s="584"/>
      <c r="F413" s="585"/>
      <c r="G413" s="586"/>
      <c r="H413" s="587"/>
      <c r="I413" s="588">
        <f>I62</f>
        <v>0</v>
      </c>
    </row>
    <row r="414" spans="2:9" ht="25" customHeight="1" x14ac:dyDescent="0.25">
      <c r="B414" s="581">
        <v>1400</v>
      </c>
      <c r="C414" s="582"/>
      <c r="D414" s="402" t="s">
        <v>213</v>
      </c>
      <c r="E414" s="402"/>
      <c r="F414" s="591"/>
      <c r="G414" s="586"/>
      <c r="H414" s="587"/>
      <c r="I414" s="588"/>
    </row>
    <row r="415" spans="2:9" ht="25" customHeight="1" x14ac:dyDescent="0.25">
      <c r="B415" s="581">
        <v>1500</v>
      </c>
      <c r="C415" s="582"/>
      <c r="D415" s="592" t="s">
        <v>34</v>
      </c>
      <c r="E415" s="592"/>
      <c r="F415" s="586"/>
      <c r="G415" s="586"/>
      <c r="H415" s="593"/>
      <c r="I415" s="199">
        <f>I104</f>
        <v>0</v>
      </c>
    </row>
    <row r="416" spans="2:9" ht="25" customHeight="1" x14ac:dyDescent="0.25">
      <c r="B416" s="581" t="s">
        <v>64</v>
      </c>
      <c r="C416" s="594"/>
      <c r="D416" s="583" t="s">
        <v>65</v>
      </c>
      <c r="E416" s="591"/>
      <c r="F416" s="586"/>
      <c r="G416" s="586"/>
      <c r="H416" s="587"/>
      <c r="I416" s="588">
        <f>I147</f>
        <v>876192470</v>
      </c>
    </row>
    <row r="417" spans="2:9" ht="25" customHeight="1" x14ac:dyDescent="0.25">
      <c r="B417" s="596">
        <v>2100</v>
      </c>
      <c r="C417" s="582"/>
      <c r="D417" s="583" t="s">
        <v>93</v>
      </c>
      <c r="E417" s="584"/>
      <c r="F417" s="586"/>
      <c r="G417" s="586"/>
      <c r="H417" s="587"/>
      <c r="I417" s="588">
        <f>I220</f>
        <v>0</v>
      </c>
    </row>
    <row r="418" spans="2:9" ht="25" customHeight="1" x14ac:dyDescent="0.25">
      <c r="B418" s="581">
        <v>2200</v>
      </c>
      <c r="C418" s="582"/>
      <c r="D418" s="591" t="s">
        <v>116</v>
      </c>
      <c r="E418" s="591"/>
      <c r="F418" s="586"/>
      <c r="G418" s="586"/>
      <c r="H418" s="587"/>
      <c r="I418" s="588">
        <f>I288</f>
        <v>0</v>
      </c>
    </row>
    <row r="419" spans="2:9" ht="25" customHeight="1" x14ac:dyDescent="0.25">
      <c r="B419" s="581">
        <v>2500</v>
      </c>
      <c r="C419" s="597"/>
      <c r="D419" s="583" t="s">
        <v>247</v>
      </c>
      <c r="E419" s="591"/>
      <c r="F419" s="586"/>
      <c r="G419" s="586"/>
      <c r="H419" s="587"/>
      <c r="I419" s="588">
        <f>I340</f>
        <v>0</v>
      </c>
    </row>
    <row r="420" spans="2:9" ht="25" customHeight="1" x14ac:dyDescent="0.25">
      <c r="B420" s="581">
        <v>2600</v>
      </c>
      <c r="C420" s="597"/>
      <c r="D420" s="583" t="s">
        <v>214</v>
      </c>
      <c r="E420" s="591"/>
      <c r="F420" s="586"/>
      <c r="G420" s="586"/>
      <c r="H420" s="587"/>
      <c r="I420" s="588">
        <f>I371</f>
        <v>0</v>
      </c>
    </row>
    <row r="421" spans="2:9" ht="25" customHeight="1" x14ac:dyDescent="0.25">
      <c r="B421" s="581">
        <v>3300</v>
      </c>
      <c r="C421" s="597"/>
      <c r="D421" s="591" t="s">
        <v>215</v>
      </c>
      <c r="E421" s="591"/>
      <c r="F421" s="586"/>
      <c r="G421" s="586"/>
      <c r="H421" s="587"/>
      <c r="I421" s="588">
        <f>I408</f>
        <v>0</v>
      </c>
    </row>
    <row r="422" spans="2:9" ht="25" customHeight="1" x14ac:dyDescent="0.25">
      <c r="B422" s="581">
        <v>3600</v>
      </c>
      <c r="C422" s="597"/>
      <c r="D422" s="591" t="s">
        <v>217</v>
      </c>
      <c r="E422" s="591"/>
      <c r="F422" s="586"/>
      <c r="G422" s="586"/>
      <c r="H422" s="587"/>
      <c r="I422" s="588"/>
    </row>
    <row r="423" spans="2:9" ht="25" customHeight="1" x14ac:dyDescent="0.25">
      <c r="B423" s="581">
        <v>4100</v>
      </c>
      <c r="C423" s="597"/>
      <c r="D423" s="591" t="s">
        <v>218</v>
      </c>
      <c r="E423" s="591"/>
      <c r="F423" s="586"/>
      <c r="G423" s="586"/>
      <c r="H423" s="587"/>
      <c r="I423" s="588"/>
    </row>
    <row r="424" spans="2:9" ht="25" customHeight="1" x14ac:dyDescent="0.25">
      <c r="B424" s="596">
        <v>4200</v>
      </c>
      <c r="C424" s="598"/>
      <c r="D424" s="599" t="s">
        <v>219</v>
      </c>
      <c r="E424" s="600"/>
      <c r="F424" s="600"/>
      <c r="G424" s="601"/>
      <c r="H424" s="602"/>
      <c r="I424" s="588"/>
    </row>
    <row r="425" spans="2:9" ht="25" customHeight="1" x14ac:dyDescent="0.25">
      <c r="B425" s="596">
        <v>4300</v>
      </c>
      <c r="C425" s="598"/>
      <c r="D425" s="599" t="s">
        <v>411</v>
      </c>
      <c r="E425" s="600"/>
      <c r="F425" s="600"/>
      <c r="G425" s="601"/>
      <c r="H425" s="602"/>
      <c r="I425" s="588"/>
    </row>
    <row r="426" spans="2:9" ht="25" customHeight="1" x14ac:dyDescent="0.25">
      <c r="B426" s="596">
        <v>4400</v>
      </c>
      <c r="C426" s="598"/>
      <c r="D426" s="599" t="s">
        <v>412</v>
      </c>
      <c r="E426" s="600"/>
      <c r="F426" s="600"/>
      <c r="G426" s="601"/>
      <c r="H426" s="602"/>
      <c r="I426" s="588"/>
    </row>
    <row r="427" spans="2:9" ht="25" customHeight="1" x14ac:dyDescent="0.25">
      <c r="B427" s="596">
        <v>4500</v>
      </c>
      <c r="C427" s="598"/>
      <c r="D427" s="599" t="s">
        <v>413</v>
      </c>
      <c r="E427" s="600"/>
      <c r="F427" s="600"/>
      <c r="G427" s="601"/>
      <c r="H427" s="602"/>
      <c r="I427" s="588"/>
    </row>
    <row r="428" spans="2:9" ht="25" customHeight="1" x14ac:dyDescent="0.25">
      <c r="B428" s="596">
        <v>4600</v>
      </c>
      <c r="C428" s="598"/>
      <c r="D428" s="599" t="s">
        <v>414</v>
      </c>
      <c r="E428" s="600"/>
      <c r="F428" s="600"/>
      <c r="G428" s="601"/>
      <c r="H428" s="602"/>
      <c r="I428" s="588"/>
    </row>
    <row r="429" spans="2:9" ht="25" customHeight="1" x14ac:dyDescent="0.25">
      <c r="B429" s="581" t="s">
        <v>197</v>
      </c>
      <c r="C429" s="582"/>
      <c r="D429" s="591" t="s">
        <v>415</v>
      </c>
      <c r="E429" s="591"/>
      <c r="F429" s="586"/>
      <c r="G429" s="586"/>
      <c r="H429" s="587"/>
      <c r="I429" s="588"/>
    </row>
    <row r="430" spans="2:9" ht="25" customHeight="1" x14ac:dyDescent="0.25">
      <c r="B430" s="581">
        <v>5100</v>
      </c>
      <c r="C430" s="582"/>
      <c r="D430" s="591" t="s">
        <v>416</v>
      </c>
      <c r="E430" s="591"/>
      <c r="F430" s="586"/>
      <c r="G430" s="586"/>
      <c r="H430" s="587"/>
      <c r="I430" s="588"/>
    </row>
    <row r="431" spans="2:9" ht="25" customHeight="1" x14ac:dyDescent="0.25">
      <c r="B431" s="581">
        <v>5200</v>
      </c>
      <c r="C431" s="582"/>
      <c r="D431" s="591" t="s">
        <v>417</v>
      </c>
      <c r="E431" s="591"/>
      <c r="F431" s="586"/>
      <c r="G431" s="586"/>
      <c r="H431" s="587"/>
      <c r="I431" s="588"/>
    </row>
    <row r="432" spans="2:9" ht="25" customHeight="1" x14ac:dyDescent="0.25">
      <c r="B432" s="581">
        <v>5400</v>
      </c>
      <c r="C432" s="597"/>
      <c r="D432" s="591" t="s">
        <v>220</v>
      </c>
      <c r="E432" s="591"/>
      <c r="F432" s="586"/>
      <c r="G432" s="586"/>
      <c r="H432" s="587"/>
      <c r="I432" s="588"/>
    </row>
    <row r="433" spans="2:12" ht="25" customHeight="1" x14ac:dyDescent="0.25">
      <c r="B433" s="581">
        <v>5500</v>
      </c>
      <c r="C433" s="597"/>
      <c r="D433" s="591" t="s">
        <v>418</v>
      </c>
      <c r="E433" s="591"/>
      <c r="F433" s="586"/>
      <c r="G433" s="586"/>
      <c r="H433" s="587"/>
      <c r="I433" s="588"/>
    </row>
    <row r="434" spans="2:12" ht="25" customHeight="1" x14ac:dyDescent="0.25">
      <c r="B434" s="581">
        <v>5700</v>
      </c>
      <c r="C434" s="597"/>
      <c r="D434" s="591" t="s">
        <v>419</v>
      </c>
      <c r="E434" s="591"/>
      <c r="F434" s="586"/>
      <c r="G434" s="586"/>
      <c r="H434" s="587"/>
      <c r="I434" s="588"/>
    </row>
    <row r="435" spans="2:12" ht="25" customHeight="1" thickBot="1" x14ac:dyDescent="0.3">
      <c r="B435" s="581">
        <v>5800</v>
      </c>
      <c r="C435" s="597"/>
      <c r="D435" s="591" t="s">
        <v>420</v>
      </c>
      <c r="E435" s="591"/>
      <c r="F435" s="586"/>
      <c r="G435" s="586"/>
      <c r="H435" s="587"/>
      <c r="I435" s="588"/>
    </row>
    <row r="436" spans="2:12" ht="26" hidden="1" customHeight="1" x14ac:dyDescent="0.25">
      <c r="B436" s="581">
        <v>5900</v>
      </c>
      <c r="C436" s="598"/>
      <c r="D436" s="600" t="s">
        <v>421</v>
      </c>
      <c r="E436" s="600"/>
      <c r="F436" s="586"/>
      <c r="G436" s="586"/>
      <c r="H436" s="587"/>
      <c r="I436" s="588"/>
    </row>
    <row r="437" spans="2:12" ht="26" customHeight="1" x14ac:dyDescent="0.25">
      <c r="B437" s="609"/>
      <c r="C437" s="610"/>
      <c r="D437" s="611" t="s">
        <v>248</v>
      </c>
      <c r="E437" s="695" t="s">
        <v>422</v>
      </c>
      <c r="F437" s="695"/>
      <c r="G437" s="695"/>
      <c r="H437" s="695"/>
      <c r="I437" s="612">
        <f>SUM(I413:I436)</f>
        <v>876192470</v>
      </c>
      <c r="L437" s="608"/>
    </row>
    <row r="438" spans="2:12" ht="26" customHeight="1" x14ac:dyDescent="0.25">
      <c r="B438" s="613"/>
      <c r="C438" s="592"/>
      <c r="D438" s="614" t="s">
        <v>249</v>
      </c>
      <c r="E438" s="696" t="s">
        <v>423</v>
      </c>
      <c r="F438" s="696"/>
      <c r="G438" s="696"/>
      <c r="H438" s="696"/>
      <c r="I438" s="209">
        <f>0.15*I437</f>
        <v>131428870.5</v>
      </c>
    </row>
    <row r="439" spans="2:12" ht="26" customHeight="1" x14ac:dyDescent="0.25">
      <c r="B439" s="613"/>
      <c r="C439" s="592"/>
      <c r="D439" s="614" t="s">
        <v>251</v>
      </c>
      <c r="E439" s="697" t="s">
        <v>424</v>
      </c>
      <c r="F439" s="697"/>
      <c r="G439" s="697"/>
      <c r="H439" s="697"/>
      <c r="I439" s="209">
        <f>I438+I437</f>
        <v>1007621340.5</v>
      </c>
    </row>
    <row r="440" spans="2:12" ht="26" customHeight="1" x14ac:dyDescent="0.25">
      <c r="B440" s="615"/>
      <c r="C440" s="616"/>
      <c r="D440" s="617" t="s">
        <v>253</v>
      </c>
      <c r="E440" s="694" t="s">
        <v>425</v>
      </c>
      <c r="F440" s="694"/>
      <c r="G440" s="694"/>
      <c r="H440" s="694"/>
      <c r="I440" s="618">
        <f>0.165*I439</f>
        <v>166257521.1825</v>
      </c>
    </row>
    <row r="441" spans="2:12" ht="23.25" customHeight="1" thickBot="1" x14ac:dyDescent="0.3">
      <c r="B441" s="619" t="s">
        <v>426</v>
      </c>
      <c r="C441" s="620"/>
      <c r="D441" s="620"/>
      <c r="E441" s="621"/>
      <c r="F441" s="621"/>
      <c r="G441" s="621"/>
      <c r="H441" s="622"/>
      <c r="I441" s="623">
        <f>I440+I439</f>
        <v>1173878861.6824999</v>
      </c>
    </row>
    <row r="442" spans="2:12" x14ac:dyDescent="0.25">
      <c r="B442" s="624"/>
      <c r="C442" s="624"/>
      <c r="D442" s="624"/>
      <c r="E442" s="624"/>
      <c r="F442" s="624"/>
      <c r="G442" s="624"/>
      <c r="H442" s="624"/>
      <c r="I442" s="37"/>
    </row>
  </sheetData>
  <mergeCells count="25">
    <mergeCell ref="C56:E56"/>
    <mergeCell ref="B1:I1"/>
    <mergeCell ref="B3:C4"/>
    <mergeCell ref="D3:I4"/>
    <mergeCell ref="D6:I6"/>
    <mergeCell ref="B8:I8"/>
    <mergeCell ref="C17:E17"/>
    <mergeCell ref="C19:E19"/>
    <mergeCell ref="C21:E21"/>
    <mergeCell ref="C22:E22"/>
    <mergeCell ref="C23:E23"/>
    <mergeCell ref="C46:E46"/>
    <mergeCell ref="C102:E102"/>
    <mergeCell ref="C250:E250"/>
    <mergeCell ref="C363:E363"/>
    <mergeCell ref="C365:E365"/>
    <mergeCell ref="C367:E367"/>
    <mergeCell ref="C132:E132"/>
    <mergeCell ref="C140:E140"/>
    <mergeCell ref="C383:E383"/>
    <mergeCell ref="C391:E391"/>
    <mergeCell ref="E440:H440"/>
    <mergeCell ref="E437:H437"/>
    <mergeCell ref="E438:H438"/>
    <mergeCell ref="E439:H439"/>
  </mergeCells>
  <printOptions horizontalCentered="1"/>
  <pageMargins left="0.45866141700000002" right="0.23622047244094499" top="0.45866141700000002" bottom="0.45866141700000002" header="0.511811023622047" footer="0.511811023622047"/>
  <pageSetup scale="70" firstPageNumber="27" orientation="portrait" r:id="rId1"/>
  <headerFooter alignWithMargins="0">
    <oddHeader xml:space="preserve">&amp;L
&amp;R   </oddHeader>
    <oddFooter>&amp;C&amp;14&amp;K0070C0&amp;P of &amp;N</oddFooter>
  </headerFooter>
  <rowBreaks count="7" manualBreakCount="7">
    <brk id="63" max="8" man="1"/>
    <brk id="105" max="8" man="1"/>
    <brk id="148" max="8" man="1"/>
    <brk id="220" max="8" man="1"/>
    <brk id="289" max="8" man="1"/>
    <brk id="341" max="8" man="1"/>
    <brk id="408" max="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0000"/>
  </sheetPr>
  <dimension ref="B1:K352"/>
  <sheetViews>
    <sheetView showGridLines="0" showWhiteSpace="0" view="pageBreakPreview" topLeftCell="B113" zoomScaleNormal="100" zoomScaleSheetLayoutView="100" zoomScalePageLayoutView="79" workbookViewId="0">
      <selection activeCell="B115" sqref="B115:F123"/>
    </sheetView>
  </sheetViews>
  <sheetFormatPr defaultRowHeight="14" x14ac:dyDescent="0.25"/>
  <cols>
    <col min="1" max="1" width="1.26953125" style="5" customWidth="1"/>
    <col min="2" max="2" width="11.453125" style="5" customWidth="1"/>
    <col min="3" max="4" width="15.7265625" style="5" customWidth="1"/>
    <col min="5" max="5" width="40" style="5" customWidth="1"/>
    <col min="6" max="6" width="12.453125" style="5" customWidth="1"/>
    <col min="7" max="7" width="14.453125" style="106" customWidth="1"/>
    <col min="8" max="8" width="16.81640625" style="194" customWidth="1"/>
    <col min="9" max="9" width="23.08984375" style="106" customWidth="1"/>
    <col min="10" max="10" width="9.26953125" style="5"/>
    <col min="11" max="11" width="19.81640625" style="5" customWidth="1"/>
    <col min="12" max="244" width="9.26953125" style="5"/>
    <col min="245" max="245" width="11.453125" style="5" customWidth="1"/>
    <col min="246" max="247" width="15.7265625" style="5" customWidth="1"/>
    <col min="248" max="248" width="34.453125" style="5" customWidth="1"/>
    <col min="249" max="249" width="12.453125" style="5" customWidth="1"/>
    <col min="250" max="250" width="11.7265625" style="5" customWidth="1"/>
    <col min="251" max="251" width="15" style="5" customWidth="1"/>
    <col min="252" max="252" width="19.08984375" style="5" customWidth="1"/>
    <col min="253" max="500" width="9.26953125" style="5"/>
    <col min="501" max="501" width="11.453125" style="5" customWidth="1"/>
    <col min="502" max="503" width="15.7265625" style="5" customWidth="1"/>
    <col min="504" max="504" width="34.453125" style="5" customWidth="1"/>
    <col min="505" max="505" width="12.453125" style="5" customWidth="1"/>
    <col min="506" max="506" width="11.7265625" style="5" customWidth="1"/>
    <col min="507" max="507" width="15" style="5" customWidth="1"/>
    <col min="508" max="508" width="19.08984375" style="5" customWidth="1"/>
    <col min="509" max="756" width="9.26953125" style="5"/>
    <col min="757" max="757" width="11.453125" style="5" customWidth="1"/>
    <col min="758" max="759" width="15.7265625" style="5" customWidth="1"/>
    <col min="760" max="760" width="34.453125" style="5" customWidth="1"/>
    <col min="761" max="761" width="12.453125" style="5" customWidth="1"/>
    <col min="762" max="762" width="11.7265625" style="5" customWidth="1"/>
    <col min="763" max="763" width="15" style="5" customWidth="1"/>
    <col min="764" max="764" width="19.08984375" style="5" customWidth="1"/>
    <col min="765" max="1012" width="9.26953125" style="5"/>
    <col min="1013" max="1013" width="11.453125" style="5" customWidth="1"/>
    <col min="1014" max="1015" width="15.7265625" style="5" customWidth="1"/>
    <col min="1016" max="1016" width="34.453125" style="5" customWidth="1"/>
    <col min="1017" max="1017" width="12.453125" style="5" customWidth="1"/>
    <col min="1018" max="1018" width="11.7265625" style="5" customWidth="1"/>
    <col min="1019" max="1019" width="15" style="5" customWidth="1"/>
    <col min="1020" max="1020" width="19.08984375" style="5" customWidth="1"/>
    <col min="1021" max="1268" width="9.26953125" style="5"/>
    <col min="1269" max="1269" width="11.453125" style="5" customWidth="1"/>
    <col min="1270" max="1271" width="15.7265625" style="5" customWidth="1"/>
    <col min="1272" max="1272" width="34.453125" style="5" customWidth="1"/>
    <col min="1273" max="1273" width="12.453125" style="5" customWidth="1"/>
    <col min="1274" max="1274" width="11.7265625" style="5" customWidth="1"/>
    <col min="1275" max="1275" width="15" style="5" customWidth="1"/>
    <col min="1276" max="1276" width="19.08984375" style="5" customWidth="1"/>
    <col min="1277" max="1524" width="9.26953125" style="5"/>
    <col min="1525" max="1525" width="11.453125" style="5" customWidth="1"/>
    <col min="1526" max="1527" width="15.7265625" style="5" customWidth="1"/>
    <col min="1528" max="1528" width="34.453125" style="5" customWidth="1"/>
    <col min="1529" max="1529" width="12.453125" style="5" customWidth="1"/>
    <col min="1530" max="1530" width="11.7265625" style="5" customWidth="1"/>
    <col min="1531" max="1531" width="15" style="5" customWidth="1"/>
    <col min="1532" max="1532" width="19.08984375" style="5" customWidth="1"/>
    <col min="1533" max="1780" width="9.26953125" style="5"/>
    <col min="1781" max="1781" width="11.453125" style="5" customWidth="1"/>
    <col min="1782" max="1783" width="15.7265625" style="5" customWidth="1"/>
    <col min="1784" max="1784" width="34.453125" style="5" customWidth="1"/>
    <col min="1785" max="1785" width="12.453125" style="5" customWidth="1"/>
    <col min="1786" max="1786" width="11.7265625" style="5" customWidth="1"/>
    <col min="1787" max="1787" width="15" style="5" customWidth="1"/>
    <col min="1788" max="1788" width="19.08984375" style="5" customWidth="1"/>
    <col min="1789" max="2036" width="9.26953125" style="5"/>
    <col min="2037" max="2037" width="11.453125" style="5" customWidth="1"/>
    <col min="2038" max="2039" width="15.7265625" style="5" customWidth="1"/>
    <col min="2040" max="2040" width="34.453125" style="5" customWidth="1"/>
    <col min="2041" max="2041" width="12.453125" style="5" customWidth="1"/>
    <col min="2042" max="2042" width="11.7265625" style="5" customWidth="1"/>
    <col min="2043" max="2043" width="15" style="5" customWidth="1"/>
    <col min="2044" max="2044" width="19.08984375" style="5" customWidth="1"/>
    <col min="2045" max="2292" width="9.26953125" style="5"/>
    <col min="2293" max="2293" width="11.453125" style="5" customWidth="1"/>
    <col min="2294" max="2295" width="15.7265625" style="5" customWidth="1"/>
    <col min="2296" max="2296" width="34.453125" style="5" customWidth="1"/>
    <col min="2297" max="2297" width="12.453125" style="5" customWidth="1"/>
    <col min="2298" max="2298" width="11.7265625" style="5" customWidth="1"/>
    <col min="2299" max="2299" width="15" style="5" customWidth="1"/>
    <col min="2300" max="2300" width="19.08984375" style="5" customWidth="1"/>
    <col min="2301" max="2548" width="9.26953125" style="5"/>
    <col min="2549" max="2549" width="11.453125" style="5" customWidth="1"/>
    <col min="2550" max="2551" width="15.7265625" style="5" customWidth="1"/>
    <col min="2552" max="2552" width="34.453125" style="5" customWidth="1"/>
    <col min="2553" max="2553" width="12.453125" style="5" customWidth="1"/>
    <col min="2554" max="2554" width="11.7265625" style="5" customWidth="1"/>
    <col min="2555" max="2555" width="15" style="5" customWidth="1"/>
    <col min="2556" max="2556" width="19.08984375" style="5" customWidth="1"/>
    <col min="2557" max="2804" width="9.26953125" style="5"/>
    <col min="2805" max="2805" width="11.453125" style="5" customWidth="1"/>
    <col min="2806" max="2807" width="15.7265625" style="5" customWidth="1"/>
    <col min="2808" max="2808" width="34.453125" style="5" customWidth="1"/>
    <col min="2809" max="2809" width="12.453125" style="5" customWidth="1"/>
    <col min="2810" max="2810" width="11.7265625" style="5" customWidth="1"/>
    <col min="2811" max="2811" width="15" style="5" customWidth="1"/>
    <col min="2812" max="2812" width="19.08984375" style="5" customWidth="1"/>
    <col min="2813" max="3060" width="9.26953125" style="5"/>
    <col min="3061" max="3061" width="11.453125" style="5" customWidth="1"/>
    <col min="3062" max="3063" width="15.7265625" style="5" customWidth="1"/>
    <col min="3064" max="3064" width="34.453125" style="5" customWidth="1"/>
    <col min="3065" max="3065" width="12.453125" style="5" customWidth="1"/>
    <col min="3066" max="3066" width="11.7265625" style="5" customWidth="1"/>
    <col min="3067" max="3067" width="15" style="5" customWidth="1"/>
    <col min="3068" max="3068" width="19.08984375" style="5" customWidth="1"/>
    <col min="3069" max="3316" width="9.26953125" style="5"/>
    <col min="3317" max="3317" width="11.453125" style="5" customWidth="1"/>
    <col min="3318" max="3319" width="15.7265625" style="5" customWidth="1"/>
    <col min="3320" max="3320" width="34.453125" style="5" customWidth="1"/>
    <col min="3321" max="3321" width="12.453125" style="5" customWidth="1"/>
    <col min="3322" max="3322" width="11.7265625" style="5" customWidth="1"/>
    <col min="3323" max="3323" width="15" style="5" customWidth="1"/>
    <col min="3324" max="3324" width="19.08984375" style="5" customWidth="1"/>
    <col min="3325" max="3572" width="9.26953125" style="5"/>
    <col min="3573" max="3573" width="11.453125" style="5" customWidth="1"/>
    <col min="3574" max="3575" width="15.7265625" style="5" customWidth="1"/>
    <col min="3576" max="3576" width="34.453125" style="5" customWidth="1"/>
    <col min="3577" max="3577" width="12.453125" style="5" customWidth="1"/>
    <col min="3578" max="3578" width="11.7265625" style="5" customWidth="1"/>
    <col min="3579" max="3579" width="15" style="5" customWidth="1"/>
    <col min="3580" max="3580" width="19.08984375" style="5" customWidth="1"/>
    <col min="3581" max="3828" width="9.26953125" style="5"/>
    <col min="3829" max="3829" width="11.453125" style="5" customWidth="1"/>
    <col min="3830" max="3831" width="15.7265625" style="5" customWidth="1"/>
    <col min="3832" max="3832" width="34.453125" style="5" customWidth="1"/>
    <col min="3833" max="3833" width="12.453125" style="5" customWidth="1"/>
    <col min="3834" max="3834" width="11.7265625" style="5" customWidth="1"/>
    <col min="3835" max="3835" width="15" style="5" customWidth="1"/>
    <col min="3836" max="3836" width="19.08984375" style="5" customWidth="1"/>
    <col min="3837" max="4084" width="9.26953125" style="5"/>
    <col min="4085" max="4085" width="11.453125" style="5" customWidth="1"/>
    <col min="4086" max="4087" width="15.7265625" style="5" customWidth="1"/>
    <col min="4088" max="4088" width="34.453125" style="5" customWidth="1"/>
    <col min="4089" max="4089" width="12.453125" style="5" customWidth="1"/>
    <col min="4090" max="4090" width="11.7265625" style="5" customWidth="1"/>
    <col min="4091" max="4091" width="15" style="5" customWidth="1"/>
    <col min="4092" max="4092" width="19.08984375" style="5" customWidth="1"/>
    <col min="4093" max="4340" width="9.26953125" style="5"/>
    <col min="4341" max="4341" width="11.453125" style="5" customWidth="1"/>
    <col min="4342" max="4343" width="15.7265625" style="5" customWidth="1"/>
    <col min="4344" max="4344" width="34.453125" style="5" customWidth="1"/>
    <col min="4345" max="4345" width="12.453125" style="5" customWidth="1"/>
    <col min="4346" max="4346" width="11.7265625" style="5" customWidth="1"/>
    <col min="4347" max="4347" width="15" style="5" customWidth="1"/>
    <col min="4348" max="4348" width="19.08984375" style="5" customWidth="1"/>
    <col min="4349" max="4596" width="9.26953125" style="5"/>
    <col min="4597" max="4597" width="11.453125" style="5" customWidth="1"/>
    <col min="4598" max="4599" width="15.7265625" style="5" customWidth="1"/>
    <col min="4600" max="4600" width="34.453125" style="5" customWidth="1"/>
    <col min="4601" max="4601" width="12.453125" style="5" customWidth="1"/>
    <col min="4602" max="4602" width="11.7265625" style="5" customWidth="1"/>
    <col min="4603" max="4603" width="15" style="5" customWidth="1"/>
    <col min="4604" max="4604" width="19.08984375" style="5" customWidth="1"/>
    <col min="4605" max="4852" width="9.26953125" style="5"/>
    <col min="4853" max="4853" width="11.453125" style="5" customWidth="1"/>
    <col min="4854" max="4855" width="15.7265625" style="5" customWidth="1"/>
    <col min="4856" max="4856" width="34.453125" style="5" customWidth="1"/>
    <col min="4857" max="4857" width="12.453125" style="5" customWidth="1"/>
    <col min="4858" max="4858" width="11.7265625" style="5" customWidth="1"/>
    <col min="4859" max="4859" width="15" style="5" customWidth="1"/>
    <col min="4860" max="4860" width="19.08984375" style="5" customWidth="1"/>
    <col min="4861" max="5108" width="9.26953125" style="5"/>
    <col min="5109" max="5109" width="11.453125" style="5" customWidth="1"/>
    <col min="5110" max="5111" width="15.7265625" style="5" customWidth="1"/>
    <col min="5112" max="5112" width="34.453125" style="5" customWidth="1"/>
    <col min="5113" max="5113" width="12.453125" style="5" customWidth="1"/>
    <col min="5114" max="5114" width="11.7265625" style="5" customWidth="1"/>
    <col min="5115" max="5115" width="15" style="5" customWidth="1"/>
    <col min="5116" max="5116" width="19.08984375" style="5" customWidth="1"/>
    <col min="5117" max="5364" width="9.26953125" style="5"/>
    <col min="5365" max="5365" width="11.453125" style="5" customWidth="1"/>
    <col min="5366" max="5367" width="15.7265625" style="5" customWidth="1"/>
    <col min="5368" max="5368" width="34.453125" style="5" customWidth="1"/>
    <col min="5369" max="5369" width="12.453125" style="5" customWidth="1"/>
    <col min="5370" max="5370" width="11.7265625" style="5" customWidth="1"/>
    <col min="5371" max="5371" width="15" style="5" customWidth="1"/>
    <col min="5372" max="5372" width="19.08984375" style="5" customWidth="1"/>
    <col min="5373" max="5620" width="9.26953125" style="5"/>
    <col min="5621" max="5621" width="11.453125" style="5" customWidth="1"/>
    <col min="5622" max="5623" width="15.7265625" style="5" customWidth="1"/>
    <col min="5624" max="5624" width="34.453125" style="5" customWidth="1"/>
    <col min="5625" max="5625" width="12.453125" style="5" customWidth="1"/>
    <col min="5626" max="5626" width="11.7265625" style="5" customWidth="1"/>
    <col min="5627" max="5627" width="15" style="5" customWidth="1"/>
    <col min="5628" max="5628" width="19.08984375" style="5" customWidth="1"/>
    <col min="5629" max="5876" width="9.26953125" style="5"/>
    <col min="5877" max="5877" width="11.453125" style="5" customWidth="1"/>
    <col min="5878" max="5879" width="15.7265625" style="5" customWidth="1"/>
    <col min="5880" max="5880" width="34.453125" style="5" customWidth="1"/>
    <col min="5881" max="5881" width="12.453125" style="5" customWidth="1"/>
    <col min="5882" max="5882" width="11.7265625" style="5" customWidth="1"/>
    <col min="5883" max="5883" width="15" style="5" customWidth="1"/>
    <col min="5884" max="5884" width="19.08984375" style="5" customWidth="1"/>
    <col min="5885" max="6132" width="9.26953125" style="5"/>
    <col min="6133" max="6133" width="11.453125" style="5" customWidth="1"/>
    <col min="6134" max="6135" width="15.7265625" style="5" customWidth="1"/>
    <col min="6136" max="6136" width="34.453125" style="5" customWidth="1"/>
    <col min="6137" max="6137" width="12.453125" style="5" customWidth="1"/>
    <col min="6138" max="6138" width="11.7265625" style="5" customWidth="1"/>
    <col min="6139" max="6139" width="15" style="5" customWidth="1"/>
    <col min="6140" max="6140" width="19.08984375" style="5" customWidth="1"/>
    <col min="6141" max="6388" width="9.26953125" style="5"/>
    <col min="6389" max="6389" width="11.453125" style="5" customWidth="1"/>
    <col min="6390" max="6391" width="15.7265625" style="5" customWidth="1"/>
    <col min="6392" max="6392" width="34.453125" style="5" customWidth="1"/>
    <col min="6393" max="6393" width="12.453125" style="5" customWidth="1"/>
    <col min="6394" max="6394" width="11.7265625" style="5" customWidth="1"/>
    <col min="6395" max="6395" width="15" style="5" customWidth="1"/>
    <col min="6396" max="6396" width="19.08984375" style="5" customWidth="1"/>
    <col min="6397" max="6644" width="9.26953125" style="5"/>
    <col min="6645" max="6645" width="11.453125" style="5" customWidth="1"/>
    <col min="6646" max="6647" width="15.7265625" style="5" customWidth="1"/>
    <col min="6648" max="6648" width="34.453125" style="5" customWidth="1"/>
    <col min="6649" max="6649" width="12.453125" style="5" customWidth="1"/>
    <col min="6650" max="6650" width="11.7265625" style="5" customWidth="1"/>
    <col min="6651" max="6651" width="15" style="5" customWidth="1"/>
    <col min="6652" max="6652" width="19.08984375" style="5" customWidth="1"/>
    <col min="6653" max="6900" width="9.26953125" style="5"/>
    <col min="6901" max="6901" width="11.453125" style="5" customWidth="1"/>
    <col min="6902" max="6903" width="15.7265625" style="5" customWidth="1"/>
    <col min="6904" max="6904" width="34.453125" style="5" customWidth="1"/>
    <col min="6905" max="6905" width="12.453125" style="5" customWidth="1"/>
    <col min="6906" max="6906" width="11.7265625" style="5" customWidth="1"/>
    <col min="6907" max="6907" width="15" style="5" customWidth="1"/>
    <col min="6908" max="6908" width="19.08984375" style="5" customWidth="1"/>
    <col min="6909" max="7156" width="9.26953125" style="5"/>
    <col min="7157" max="7157" width="11.453125" style="5" customWidth="1"/>
    <col min="7158" max="7159" width="15.7265625" style="5" customWidth="1"/>
    <col min="7160" max="7160" width="34.453125" style="5" customWidth="1"/>
    <col min="7161" max="7161" width="12.453125" style="5" customWidth="1"/>
    <col min="7162" max="7162" width="11.7265625" style="5" customWidth="1"/>
    <col min="7163" max="7163" width="15" style="5" customWidth="1"/>
    <col min="7164" max="7164" width="19.08984375" style="5" customWidth="1"/>
    <col min="7165" max="7412" width="9.26953125" style="5"/>
    <col min="7413" max="7413" width="11.453125" style="5" customWidth="1"/>
    <col min="7414" max="7415" width="15.7265625" style="5" customWidth="1"/>
    <col min="7416" max="7416" width="34.453125" style="5" customWidth="1"/>
    <col min="7417" max="7417" width="12.453125" style="5" customWidth="1"/>
    <col min="7418" max="7418" width="11.7265625" style="5" customWidth="1"/>
    <col min="7419" max="7419" width="15" style="5" customWidth="1"/>
    <col min="7420" max="7420" width="19.08984375" style="5" customWidth="1"/>
    <col min="7421" max="7668" width="9.26953125" style="5"/>
    <col min="7669" max="7669" width="11.453125" style="5" customWidth="1"/>
    <col min="7670" max="7671" width="15.7265625" style="5" customWidth="1"/>
    <col min="7672" max="7672" width="34.453125" style="5" customWidth="1"/>
    <col min="7673" max="7673" width="12.453125" style="5" customWidth="1"/>
    <col min="7674" max="7674" width="11.7265625" style="5" customWidth="1"/>
    <col min="7675" max="7675" width="15" style="5" customWidth="1"/>
    <col min="7676" max="7676" width="19.08984375" style="5" customWidth="1"/>
    <col min="7677" max="7924" width="9.26953125" style="5"/>
    <col min="7925" max="7925" width="11.453125" style="5" customWidth="1"/>
    <col min="7926" max="7927" width="15.7265625" style="5" customWidth="1"/>
    <col min="7928" max="7928" width="34.453125" style="5" customWidth="1"/>
    <col min="7929" max="7929" width="12.453125" style="5" customWidth="1"/>
    <col min="7930" max="7930" width="11.7265625" style="5" customWidth="1"/>
    <col min="7931" max="7931" width="15" style="5" customWidth="1"/>
    <col min="7932" max="7932" width="19.08984375" style="5" customWidth="1"/>
    <col min="7933" max="8180" width="9.26953125" style="5"/>
    <col min="8181" max="8181" width="11.453125" style="5" customWidth="1"/>
    <col min="8182" max="8183" width="15.7265625" style="5" customWidth="1"/>
    <col min="8184" max="8184" width="34.453125" style="5" customWidth="1"/>
    <col min="8185" max="8185" width="12.453125" style="5" customWidth="1"/>
    <col min="8186" max="8186" width="11.7265625" style="5" customWidth="1"/>
    <col min="8187" max="8187" width="15" style="5" customWidth="1"/>
    <col min="8188" max="8188" width="19.08984375" style="5" customWidth="1"/>
    <col min="8189" max="8436" width="9.26953125" style="5"/>
    <col min="8437" max="8437" width="11.453125" style="5" customWidth="1"/>
    <col min="8438" max="8439" width="15.7265625" style="5" customWidth="1"/>
    <col min="8440" max="8440" width="34.453125" style="5" customWidth="1"/>
    <col min="8441" max="8441" width="12.453125" style="5" customWidth="1"/>
    <col min="8442" max="8442" width="11.7265625" style="5" customWidth="1"/>
    <col min="8443" max="8443" width="15" style="5" customWidth="1"/>
    <col min="8444" max="8444" width="19.08984375" style="5" customWidth="1"/>
    <col min="8445" max="8692" width="9.26953125" style="5"/>
    <col min="8693" max="8693" width="11.453125" style="5" customWidth="1"/>
    <col min="8694" max="8695" width="15.7265625" style="5" customWidth="1"/>
    <col min="8696" max="8696" width="34.453125" style="5" customWidth="1"/>
    <col min="8697" max="8697" width="12.453125" style="5" customWidth="1"/>
    <col min="8698" max="8698" width="11.7265625" style="5" customWidth="1"/>
    <col min="8699" max="8699" width="15" style="5" customWidth="1"/>
    <col min="8700" max="8700" width="19.08984375" style="5" customWidth="1"/>
    <col min="8701" max="8948" width="9.26953125" style="5"/>
    <col min="8949" max="8949" width="11.453125" style="5" customWidth="1"/>
    <col min="8950" max="8951" width="15.7265625" style="5" customWidth="1"/>
    <col min="8952" max="8952" width="34.453125" style="5" customWidth="1"/>
    <col min="8953" max="8953" width="12.453125" style="5" customWidth="1"/>
    <col min="8954" max="8954" width="11.7265625" style="5" customWidth="1"/>
    <col min="8955" max="8955" width="15" style="5" customWidth="1"/>
    <col min="8956" max="8956" width="19.08984375" style="5" customWidth="1"/>
    <col min="8957" max="9204" width="9.26953125" style="5"/>
    <col min="9205" max="9205" width="11.453125" style="5" customWidth="1"/>
    <col min="9206" max="9207" width="15.7265625" style="5" customWidth="1"/>
    <col min="9208" max="9208" width="34.453125" style="5" customWidth="1"/>
    <col min="9209" max="9209" width="12.453125" style="5" customWidth="1"/>
    <col min="9210" max="9210" width="11.7265625" style="5" customWidth="1"/>
    <col min="9211" max="9211" width="15" style="5" customWidth="1"/>
    <col min="9212" max="9212" width="19.08984375" style="5" customWidth="1"/>
    <col min="9213" max="9460" width="9.26953125" style="5"/>
    <col min="9461" max="9461" width="11.453125" style="5" customWidth="1"/>
    <col min="9462" max="9463" width="15.7265625" style="5" customWidth="1"/>
    <col min="9464" max="9464" width="34.453125" style="5" customWidth="1"/>
    <col min="9465" max="9465" width="12.453125" style="5" customWidth="1"/>
    <col min="9466" max="9466" width="11.7265625" style="5" customWidth="1"/>
    <col min="9467" max="9467" width="15" style="5" customWidth="1"/>
    <col min="9468" max="9468" width="19.08984375" style="5" customWidth="1"/>
    <col min="9469" max="9716" width="9.26953125" style="5"/>
    <col min="9717" max="9717" width="11.453125" style="5" customWidth="1"/>
    <col min="9718" max="9719" width="15.7265625" style="5" customWidth="1"/>
    <col min="9720" max="9720" width="34.453125" style="5" customWidth="1"/>
    <col min="9721" max="9721" width="12.453125" style="5" customWidth="1"/>
    <col min="9722" max="9722" width="11.7265625" style="5" customWidth="1"/>
    <col min="9723" max="9723" width="15" style="5" customWidth="1"/>
    <col min="9724" max="9724" width="19.08984375" style="5" customWidth="1"/>
    <col min="9725" max="9972" width="9.26953125" style="5"/>
    <col min="9973" max="9973" width="11.453125" style="5" customWidth="1"/>
    <col min="9974" max="9975" width="15.7265625" style="5" customWidth="1"/>
    <col min="9976" max="9976" width="34.453125" style="5" customWidth="1"/>
    <col min="9977" max="9977" width="12.453125" style="5" customWidth="1"/>
    <col min="9978" max="9978" width="11.7265625" style="5" customWidth="1"/>
    <col min="9979" max="9979" width="15" style="5" customWidth="1"/>
    <col min="9980" max="9980" width="19.08984375" style="5" customWidth="1"/>
    <col min="9981" max="10228" width="9.26953125" style="5"/>
    <col min="10229" max="10229" width="11.453125" style="5" customWidth="1"/>
    <col min="10230" max="10231" width="15.7265625" style="5" customWidth="1"/>
    <col min="10232" max="10232" width="34.453125" style="5" customWidth="1"/>
    <col min="10233" max="10233" width="12.453125" style="5" customWidth="1"/>
    <col min="10234" max="10234" width="11.7265625" style="5" customWidth="1"/>
    <col min="10235" max="10235" width="15" style="5" customWidth="1"/>
    <col min="10236" max="10236" width="19.08984375" style="5" customWidth="1"/>
    <col min="10237" max="10484" width="9.26953125" style="5"/>
    <col min="10485" max="10485" width="11.453125" style="5" customWidth="1"/>
    <col min="10486" max="10487" width="15.7265625" style="5" customWidth="1"/>
    <col min="10488" max="10488" width="34.453125" style="5" customWidth="1"/>
    <col min="10489" max="10489" width="12.453125" style="5" customWidth="1"/>
    <col min="10490" max="10490" width="11.7265625" style="5" customWidth="1"/>
    <col min="10491" max="10491" width="15" style="5" customWidth="1"/>
    <col min="10492" max="10492" width="19.08984375" style="5" customWidth="1"/>
    <col min="10493" max="10740" width="9.26953125" style="5"/>
    <col min="10741" max="10741" width="11.453125" style="5" customWidth="1"/>
    <col min="10742" max="10743" width="15.7265625" style="5" customWidth="1"/>
    <col min="10744" max="10744" width="34.453125" style="5" customWidth="1"/>
    <col min="10745" max="10745" width="12.453125" style="5" customWidth="1"/>
    <col min="10746" max="10746" width="11.7265625" style="5" customWidth="1"/>
    <col min="10747" max="10747" width="15" style="5" customWidth="1"/>
    <col min="10748" max="10748" width="19.08984375" style="5" customWidth="1"/>
    <col min="10749" max="10996" width="9.26953125" style="5"/>
    <col min="10997" max="10997" width="11.453125" style="5" customWidth="1"/>
    <col min="10998" max="10999" width="15.7265625" style="5" customWidth="1"/>
    <col min="11000" max="11000" width="34.453125" style="5" customWidth="1"/>
    <col min="11001" max="11001" width="12.453125" style="5" customWidth="1"/>
    <col min="11002" max="11002" width="11.7265625" style="5" customWidth="1"/>
    <col min="11003" max="11003" width="15" style="5" customWidth="1"/>
    <col min="11004" max="11004" width="19.08984375" style="5" customWidth="1"/>
    <col min="11005" max="11252" width="9.26953125" style="5"/>
    <col min="11253" max="11253" width="11.453125" style="5" customWidth="1"/>
    <col min="11254" max="11255" width="15.7265625" style="5" customWidth="1"/>
    <col min="11256" max="11256" width="34.453125" style="5" customWidth="1"/>
    <col min="11257" max="11257" width="12.453125" style="5" customWidth="1"/>
    <col min="11258" max="11258" width="11.7265625" style="5" customWidth="1"/>
    <col min="11259" max="11259" width="15" style="5" customWidth="1"/>
    <col min="11260" max="11260" width="19.08984375" style="5" customWidth="1"/>
    <col min="11261" max="11508" width="9.26953125" style="5"/>
    <col min="11509" max="11509" width="11.453125" style="5" customWidth="1"/>
    <col min="11510" max="11511" width="15.7265625" style="5" customWidth="1"/>
    <col min="11512" max="11512" width="34.453125" style="5" customWidth="1"/>
    <col min="11513" max="11513" width="12.453125" style="5" customWidth="1"/>
    <col min="11514" max="11514" width="11.7265625" style="5" customWidth="1"/>
    <col min="11515" max="11515" width="15" style="5" customWidth="1"/>
    <col min="11516" max="11516" width="19.08984375" style="5" customWidth="1"/>
    <col min="11517" max="11764" width="9.26953125" style="5"/>
    <col min="11765" max="11765" width="11.453125" style="5" customWidth="1"/>
    <col min="11766" max="11767" width="15.7265625" style="5" customWidth="1"/>
    <col min="11768" max="11768" width="34.453125" style="5" customWidth="1"/>
    <col min="11769" max="11769" width="12.453125" style="5" customWidth="1"/>
    <col min="11770" max="11770" width="11.7265625" style="5" customWidth="1"/>
    <col min="11771" max="11771" width="15" style="5" customWidth="1"/>
    <col min="11772" max="11772" width="19.08984375" style="5" customWidth="1"/>
    <col min="11773" max="12020" width="9.26953125" style="5"/>
    <col min="12021" max="12021" width="11.453125" style="5" customWidth="1"/>
    <col min="12022" max="12023" width="15.7265625" style="5" customWidth="1"/>
    <col min="12024" max="12024" width="34.453125" style="5" customWidth="1"/>
    <col min="12025" max="12025" width="12.453125" style="5" customWidth="1"/>
    <col min="12026" max="12026" width="11.7265625" style="5" customWidth="1"/>
    <col min="12027" max="12027" width="15" style="5" customWidth="1"/>
    <col min="12028" max="12028" width="19.08984375" style="5" customWidth="1"/>
    <col min="12029" max="12276" width="9.26953125" style="5"/>
    <col min="12277" max="12277" width="11.453125" style="5" customWidth="1"/>
    <col min="12278" max="12279" width="15.7265625" style="5" customWidth="1"/>
    <col min="12280" max="12280" width="34.453125" style="5" customWidth="1"/>
    <col min="12281" max="12281" width="12.453125" style="5" customWidth="1"/>
    <col min="12282" max="12282" width="11.7265625" style="5" customWidth="1"/>
    <col min="12283" max="12283" width="15" style="5" customWidth="1"/>
    <col min="12284" max="12284" width="19.08984375" style="5" customWidth="1"/>
    <col min="12285" max="12532" width="9.26953125" style="5"/>
    <col min="12533" max="12533" width="11.453125" style="5" customWidth="1"/>
    <col min="12534" max="12535" width="15.7265625" style="5" customWidth="1"/>
    <col min="12536" max="12536" width="34.453125" style="5" customWidth="1"/>
    <col min="12537" max="12537" width="12.453125" style="5" customWidth="1"/>
    <col min="12538" max="12538" width="11.7265625" style="5" customWidth="1"/>
    <col min="12539" max="12539" width="15" style="5" customWidth="1"/>
    <col min="12540" max="12540" width="19.08984375" style="5" customWidth="1"/>
    <col min="12541" max="12788" width="9.26953125" style="5"/>
    <col min="12789" max="12789" width="11.453125" style="5" customWidth="1"/>
    <col min="12790" max="12791" width="15.7265625" style="5" customWidth="1"/>
    <col min="12792" max="12792" width="34.453125" style="5" customWidth="1"/>
    <col min="12793" max="12793" width="12.453125" style="5" customWidth="1"/>
    <col min="12794" max="12794" width="11.7265625" style="5" customWidth="1"/>
    <col min="12795" max="12795" width="15" style="5" customWidth="1"/>
    <col min="12796" max="12796" width="19.08984375" style="5" customWidth="1"/>
    <col min="12797" max="13044" width="9.26953125" style="5"/>
    <col min="13045" max="13045" width="11.453125" style="5" customWidth="1"/>
    <col min="13046" max="13047" width="15.7265625" style="5" customWidth="1"/>
    <col min="13048" max="13048" width="34.453125" style="5" customWidth="1"/>
    <col min="13049" max="13049" width="12.453125" style="5" customWidth="1"/>
    <col min="13050" max="13050" width="11.7265625" style="5" customWidth="1"/>
    <col min="13051" max="13051" width="15" style="5" customWidth="1"/>
    <col min="13052" max="13052" width="19.08984375" style="5" customWidth="1"/>
    <col min="13053" max="13300" width="9.26953125" style="5"/>
    <col min="13301" max="13301" width="11.453125" style="5" customWidth="1"/>
    <col min="13302" max="13303" width="15.7265625" style="5" customWidth="1"/>
    <col min="13304" max="13304" width="34.453125" style="5" customWidth="1"/>
    <col min="13305" max="13305" width="12.453125" style="5" customWidth="1"/>
    <col min="13306" max="13306" width="11.7265625" style="5" customWidth="1"/>
    <col min="13307" max="13307" width="15" style="5" customWidth="1"/>
    <col min="13308" max="13308" width="19.08984375" style="5" customWidth="1"/>
    <col min="13309" max="13556" width="9.26953125" style="5"/>
    <col min="13557" max="13557" width="11.453125" style="5" customWidth="1"/>
    <col min="13558" max="13559" width="15.7265625" style="5" customWidth="1"/>
    <col min="13560" max="13560" width="34.453125" style="5" customWidth="1"/>
    <col min="13561" max="13561" width="12.453125" style="5" customWidth="1"/>
    <col min="13562" max="13562" width="11.7265625" style="5" customWidth="1"/>
    <col min="13563" max="13563" width="15" style="5" customWidth="1"/>
    <col min="13564" max="13564" width="19.08984375" style="5" customWidth="1"/>
    <col min="13565" max="13812" width="9.26953125" style="5"/>
    <col min="13813" max="13813" width="11.453125" style="5" customWidth="1"/>
    <col min="13814" max="13815" width="15.7265625" style="5" customWidth="1"/>
    <col min="13816" max="13816" width="34.453125" style="5" customWidth="1"/>
    <col min="13817" max="13817" width="12.453125" style="5" customWidth="1"/>
    <col min="13818" max="13818" width="11.7265625" style="5" customWidth="1"/>
    <col min="13819" max="13819" width="15" style="5" customWidth="1"/>
    <col min="13820" max="13820" width="19.08984375" style="5" customWidth="1"/>
    <col min="13821" max="14068" width="9.26953125" style="5"/>
    <col min="14069" max="14069" width="11.453125" style="5" customWidth="1"/>
    <col min="14070" max="14071" width="15.7265625" style="5" customWidth="1"/>
    <col min="14072" max="14072" width="34.453125" style="5" customWidth="1"/>
    <col min="14073" max="14073" width="12.453125" style="5" customWidth="1"/>
    <col min="14074" max="14074" width="11.7265625" style="5" customWidth="1"/>
    <col min="14075" max="14075" width="15" style="5" customWidth="1"/>
    <col min="14076" max="14076" width="19.08984375" style="5" customWidth="1"/>
    <col min="14077" max="14324" width="9.26953125" style="5"/>
    <col min="14325" max="14325" width="11.453125" style="5" customWidth="1"/>
    <col min="14326" max="14327" width="15.7265625" style="5" customWidth="1"/>
    <col min="14328" max="14328" width="34.453125" style="5" customWidth="1"/>
    <col min="14329" max="14329" width="12.453125" style="5" customWidth="1"/>
    <col min="14330" max="14330" width="11.7265625" style="5" customWidth="1"/>
    <col min="14331" max="14331" width="15" style="5" customWidth="1"/>
    <col min="14332" max="14332" width="19.08984375" style="5" customWidth="1"/>
    <col min="14333" max="14580" width="9.26953125" style="5"/>
    <col min="14581" max="14581" width="11.453125" style="5" customWidth="1"/>
    <col min="14582" max="14583" width="15.7265625" style="5" customWidth="1"/>
    <col min="14584" max="14584" width="34.453125" style="5" customWidth="1"/>
    <col min="14585" max="14585" width="12.453125" style="5" customWidth="1"/>
    <col min="14586" max="14586" width="11.7265625" style="5" customWidth="1"/>
    <col min="14587" max="14587" width="15" style="5" customWidth="1"/>
    <col min="14588" max="14588" width="19.08984375" style="5" customWidth="1"/>
    <col min="14589" max="14836" width="9.26953125" style="5"/>
    <col min="14837" max="14837" width="11.453125" style="5" customWidth="1"/>
    <col min="14838" max="14839" width="15.7265625" style="5" customWidth="1"/>
    <col min="14840" max="14840" width="34.453125" style="5" customWidth="1"/>
    <col min="14841" max="14841" width="12.453125" style="5" customWidth="1"/>
    <col min="14842" max="14842" width="11.7265625" style="5" customWidth="1"/>
    <col min="14843" max="14843" width="15" style="5" customWidth="1"/>
    <col min="14844" max="14844" width="19.08984375" style="5" customWidth="1"/>
    <col min="14845" max="15092" width="9.26953125" style="5"/>
    <col min="15093" max="15093" width="11.453125" style="5" customWidth="1"/>
    <col min="15094" max="15095" width="15.7265625" style="5" customWidth="1"/>
    <col min="15096" max="15096" width="34.453125" style="5" customWidth="1"/>
    <col min="15097" max="15097" width="12.453125" style="5" customWidth="1"/>
    <col min="15098" max="15098" width="11.7265625" style="5" customWidth="1"/>
    <col min="15099" max="15099" width="15" style="5" customWidth="1"/>
    <col min="15100" max="15100" width="19.08984375" style="5" customWidth="1"/>
    <col min="15101" max="15348" width="9.26953125" style="5"/>
    <col min="15349" max="15349" width="11.453125" style="5" customWidth="1"/>
    <col min="15350" max="15351" width="15.7265625" style="5" customWidth="1"/>
    <col min="15352" max="15352" width="34.453125" style="5" customWidth="1"/>
    <col min="15353" max="15353" width="12.453125" style="5" customWidth="1"/>
    <col min="15354" max="15354" width="11.7265625" style="5" customWidth="1"/>
    <col min="15355" max="15355" width="15" style="5" customWidth="1"/>
    <col min="15356" max="15356" width="19.08984375" style="5" customWidth="1"/>
    <col min="15357" max="15604" width="9.26953125" style="5"/>
    <col min="15605" max="15605" width="11.453125" style="5" customWidth="1"/>
    <col min="15606" max="15607" width="15.7265625" style="5" customWidth="1"/>
    <col min="15608" max="15608" width="34.453125" style="5" customWidth="1"/>
    <col min="15609" max="15609" width="12.453125" style="5" customWidth="1"/>
    <col min="15610" max="15610" width="11.7265625" style="5" customWidth="1"/>
    <col min="15611" max="15611" width="15" style="5" customWidth="1"/>
    <col min="15612" max="15612" width="19.08984375" style="5" customWidth="1"/>
    <col min="15613" max="15860" width="9.26953125" style="5"/>
    <col min="15861" max="15861" width="11.453125" style="5" customWidth="1"/>
    <col min="15862" max="15863" width="15.7265625" style="5" customWidth="1"/>
    <col min="15864" max="15864" width="34.453125" style="5" customWidth="1"/>
    <col min="15865" max="15865" width="12.453125" style="5" customWidth="1"/>
    <col min="15866" max="15866" width="11.7265625" style="5" customWidth="1"/>
    <col min="15867" max="15867" width="15" style="5" customWidth="1"/>
    <col min="15868" max="15868" width="19.08984375" style="5" customWidth="1"/>
    <col min="15869" max="16116" width="9.26953125" style="5"/>
    <col min="16117" max="16117" width="11.453125" style="5" customWidth="1"/>
    <col min="16118" max="16119" width="15.7265625" style="5" customWidth="1"/>
    <col min="16120" max="16120" width="34.453125" style="5" customWidth="1"/>
    <col min="16121" max="16121" width="12.453125" style="5" customWidth="1"/>
    <col min="16122" max="16122" width="11.7265625" style="5" customWidth="1"/>
    <col min="16123" max="16123" width="15" style="5" customWidth="1"/>
    <col min="16124" max="16124" width="19.08984375" style="5" customWidth="1"/>
    <col min="16125" max="16384" width="9.26953125" style="5"/>
  </cols>
  <sheetData>
    <row r="1" spans="2:10" s="165" customFormat="1" ht="22.5" customHeight="1" x14ac:dyDescent="0.25">
      <c r="B1" s="669" t="s">
        <v>0</v>
      </c>
      <c r="C1" s="669"/>
      <c r="D1" s="669"/>
      <c r="E1" s="669"/>
      <c r="F1" s="669"/>
      <c r="G1" s="669"/>
      <c r="H1" s="669"/>
      <c r="I1" s="669"/>
    </row>
    <row r="2" spans="2:10" s="165" customFormat="1" ht="34.5" customHeight="1" x14ac:dyDescent="0.25">
      <c r="B2" s="1" t="s">
        <v>256</v>
      </c>
      <c r="C2" s="95"/>
      <c r="D2" s="712" t="s">
        <v>431</v>
      </c>
      <c r="E2" s="712"/>
      <c r="F2" s="712"/>
      <c r="G2" s="712"/>
      <c r="H2" s="712"/>
      <c r="I2" s="712"/>
    </row>
    <row r="3" spans="2:10" s="3" customFormat="1" ht="18.75" customHeight="1" x14ac:dyDescent="0.25">
      <c r="B3" s="1" t="s">
        <v>257</v>
      </c>
      <c r="C3" s="95"/>
      <c r="D3" s="1" t="s">
        <v>432</v>
      </c>
      <c r="E3" s="95"/>
      <c r="F3" s="95"/>
      <c r="G3" s="95"/>
      <c r="H3" s="95"/>
      <c r="I3" s="95"/>
    </row>
    <row r="4" spans="2:10" s="3" customFormat="1" ht="10.5" customHeight="1" x14ac:dyDescent="0.25">
      <c r="B4" s="1"/>
      <c r="C4" s="1"/>
      <c r="D4" s="1"/>
      <c r="E4" s="1"/>
      <c r="F4" s="1"/>
      <c r="G4" s="2"/>
      <c r="H4" s="2"/>
      <c r="I4" s="2"/>
    </row>
    <row r="5" spans="2:10" s="165" customFormat="1" ht="19.5" customHeight="1" x14ac:dyDescent="0.25">
      <c r="B5" s="669" t="s">
        <v>255</v>
      </c>
      <c r="C5" s="669"/>
      <c r="D5" s="669"/>
      <c r="E5" s="669"/>
      <c r="F5" s="669"/>
      <c r="G5" s="669"/>
      <c r="H5" s="669"/>
      <c r="I5" s="669"/>
      <c r="J5" s="95"/>
    </row>
    <row r="6" spans="2:10" s="165" customFormat="1" ht="19.5" customHeight="1" thickBot="1" x14ac:dyDescent="0.3">
      <c r="B6" s="4"/>
      <c r="C6" s="4"/>
      <c r="D6" s="5"/>
      <c r="E6" s="5"/>
      <c r="F6" s="5"/>
      <c r="G6" s="6"/>
      <c r="H6" s="80"/>
      <c r="I6" s="7" t="s">
        <v>1</v>
      </c>
    </row>
    <row r="7" spans="2:10" s="165" customFormat="1" ht="18.75" customHeight="1" x14ac:dyDescent="0.25">
      <c r="B7" s="8" t="s">
        <v>2</v>
      </c>
      <c r="C7" s="9" t="s">
        <v>3</v>
      </c>
      <c r="D7" s="9"/>
      <c r="E7" s="9"/>
      <c r="F7" s="10" t="s">
        <v>4</v>
      </c>
      <c r="G7" s="11" t="s">
        <v>5</v>
      </c>
      <c r="H7" s="166" t="s">
        <v>6</v>
      </c>
      <c r="I7" s="167" t="s">
        <v>7</v>
      </c>
    </row>
    <row r="8" spans="2:10" s="165" customFormat="1" ht="18.75" customHeight="1" thickBot="1" x14ac:dyDescent="0.3">
      <c r="B8" s="12"/>
      <c r="C8" s="13"/>
      <c r="D8" s="13"/>
      <c r="E8" s="13"/>
      <c r="F8" s="14"/>
      <c r="G8" s="15"/>
      <c r="H8" s="168" t="s">
        <v>8</v>
      </c>
      <c r="I8" s="169" t="s">
        <v>8</v>
      </c>
    </row>
    <row r="9" spans="2:10" s="3" customFormat="1" ht="18.75" customHeight="1" x14ac:dyDescent="0.25">
      <c r="B9" s="278">
        <v>1300</v>
      </c>
      <c r="C9" s="271" t="s">
        <v>9</v>
      </c>
      <c r="D9" s="296"/>
      <c r="E9" s="255"/>
      <c r="F9" s="297"/>
      <c r="G9" s="298"/>
      <c r="H9" s="269"/>
      <c r="I9" s="299"/>
    </row>
    <row r="10" spans="2:10" s="165" customFormat="1" ht="18.75" customHeight="1" x14ac:dyDescent="0.25">
      <c r="B10" s="18"/>
      <c r="C10" s="109" t="s">
        <v>10</v>
      </c>
      <c r="D10" s="100"/>
      <c r="E10" s="19"/>
      <c r="F10" s="102"/>
      <c r="G10" s="21"/>
      <c r="H10" s="60"/>
      <c r="I10" s="224"/>
    </row>
    <row r="11" spans="2:10" s="165" customFormat="1" ht="18.75" customHeight="1" x14ac:dyDescent="0.25">
      <c r="B11" s="22">
        <v>13.01</v>
      </c>
      <c r="C11" s="660" t="s">
        <v>11</v>
      </c>
      <c r="D11" s="661"/>
      <c r="E11" s="662"/>
      <c r="F11" s="47" t="s">
        <v>12</v>
      </c>
      <c r="G11" s="60">
        <v>1</v>
      </c>
      <c r="H11" s="21"/>
      <c r="I11" s="224">
        <f>H11*G11</f>
        <v>0</v>
      </c>
    </row>
    <row r="12" spans="2:10" s="165" customFormat="1" ht="18.75" customHeight="1" x14ac:dyDescent="0.25">
      <c r="B12" s="24"/>
      <c r="C12" s="25"/>
      <c r="D12" s="26"/>
      <c r="E12" s="27"/>
      <c r="F12" s="47"/>
      <c r="G12" s="60"/>
      <c r="H12" s="21"/>
      <c r="I12" s="224"/>
    </row>
    <row r="13" spans="2:10" s="165" customFormat="1" ht="18.75" customHeight="1" x14ac:dyDescent="0.25">
      <c r="B13" s="24"/>
      <c r="C13" s="660" t="s">
        <v>13</v>
      </c>
      <c r="D13" s="661"/>
      <c r="E13" s="662"/>
      <c r="F13" s="300" t="s">
        <v>12</v>
      </c>
      <c r="G13" s="60">
        <v>1</v>
      </c>
      <c r="H13" s="21"/>
      <c r="I13" s="224">
        <f t="shared" ref="I13:I29" si="0">H13*G13</f>
        <v>0</v>
      </c>
    </row>
    <row r="14" spans="2:10" s="165" customFormat="1" ht="18.75" customHeight="1" x14ac:dyDescent="0.25">
      <c r="B14" s="24"/>
      <c r="C14" s="25"/>
      <c r="D14" s="26"/>
      <c r="E14" s="27"/>
      <c r="F14" s="300"/>
      <c r="G14" s="60"/>
      <c r="H14" s="21"/>
      <c r="I14" s="224"/>
    </row>
    <row r="15" spans="2:10" s="165" customFormat="1" ht="18.75" customHeight="1" x14ac:dyDescent="0.25">
      <c r="B15" s="24"/>
      <c r="C15" s="660" t="s">
        <v>14</v>
      </c>
      <c r="D15" s="661"/>
      <c r="E15" s="662"/>
      <c r="F15" s="47" t="s">
        <v>15</v>
      </c>
      <c r="G15" s="60">
        <v>3</v>
      </c>
      <c r="H15" s="21"/>
      <c r="I15" s="224">
        <f t="shared" si="0"/>
        <v>0</v>
      </c>
    </row>
    <row r="16" spans="2:10" s="165" customFormat="1" ht="18.75" customHeight="1" x14ac:dyDescent="0.25">
      <c r="B16" s="24"/>
      <c r="C16" s="660"/>
      <c r="D16" s="661"/>
      <c r="E16" s="662"/>
      <c r="F16" s="47"/>
      <c r="G16" s="60"/>
      <c r="H16" s="60"/>
      <c r="I16" s="224"/>
    </row>
    <row r="17" spans="2:9" s="165" customFormat="1" ht="18.75" customHeight="1" x14ac:dyDescent="0.25">
      <c r="B17" s="28" t="s">
        <v>230</v>
      </c>
      <c r="C17" s="29" t="s">
        <v>16</v>
      </c>
      <c r="D17" s="29"/>
      <c r="E17" s="19"/>
      <c r="F17" s="23" t="s">
        <v>17</v>
      </c>
      <c r="G17" s="60">
        <v>4</v>
      </c>
      <c r="H17" s="21"/>
      <c r="I17" s="224">
        <f t="shared" si="0"/>
        <v>0</v>
      </c>
    </row>
    <row r="18" spans="2:9" s="165" customFormat="1" ht="18.75" customHeight="1" x14ac:dyDescent="0.25">
      <c r="B18" s="22"/>
      <c r="C18" s="19"/>
      <c r="D18" s="19"/>
      <c r="E18" s="19"/>
      <c r="F18" s="23"/>
      <c r="G18" s="21"/>
      <c r="H18" s="21"/>
      <c r="I18" s="224"/>
    </row>
    <row r="19" spans="2:9" s="165" customFormat="1" ht="18.75" customHeight="1" x14ac:dyDescent="0.25">
      <c r="B19" s="28" t="s">
        <v>231</v>
      </c>
      <c r="C19" s="29" t="s">
        <v>18</v>
      </c>
      <c r="D19" s="29"/>
      <c r="E19" s="29"/>
      <c r="F19" s="23"/>
      <c r="G19" s="21"/>
      <c r="H19" s="21"/>
      <c r="I19" s="224"/>
    </row>
    <row r="20" spans="2:9" s="165" customFormat="1" ht="18.75" customHeight="1" x14ac:dyDescent="0.25">
      <c r="B20" s="28"/>
      <c r="C20" s="29"/>
      <c r="D20" s="29"/>
      <c r="E20" s="29"/>
      <c r="F20" s="23"/>
      <c r="G20" s="21"/>
      <c r="H20" s="21"/>
      <c r="I20" s="224"/>
    </row>
    <row r="21" spans="2:9" s="165" customFormat="1" ht="18.75" customHeight="1" x14ac:dyDescent="0.25">
      <c r="B21" s="22"/>
      <c r="C21" s="19" t="s">
        <v>19</v>
      </c>
      <c r="D21" s="19"/>
      <c r="E21" s="19"/>
      <c r="F21" s="23" t="s">
        <v>12</v>
      </c>
      <c r="G21" s="60">
        <v>1</v>
      </c>
      <c r="H21" s="21"/>
      <c r="I21" s="224">
        <f t="shared" si="0"/>
        <v>0</v>
      </c>
    </row>
    <row r="22" spans="2:9" s="165" customFormat="1" ht="18.75" customHeight="1" x14ac:dyDescent="0.25">
      <c r="B22" s="22"/>
      <c r="C22" s="19"/>
      <c r="D22" s="19"/>
      <c r="E22" s="19"/>
      <c r="F22" s="23"/>
      <c r="G22" s="60"/>
      <c r="H22" s="21"/>
      <c r="I22" s="224"/>
    </row>
    <row r="23" spans="2:9" s="165" customFormat="1" ht="18.75" customHeight="1" x14ac:dyDescent="0.25">
      <c r="B23" s="22"/>
      <c r="C23" s="660" t="s">
        <v>20</v>
      </c>
      <c r="D23" s="661"/>
      <c r="E23" s="662"/>
      <c r="F23" s="23" t="s">
        <v>21</v>
      </c>
      <c r="G23" s="60">
        <v>3</v>
      </c>
      <c r="H23" s="21"/>
      <c r="I23" s="224">
        <f t="shared" si="0"/>
        <v>0</v>
      </c>
    </row>
    <row r="24" spans="2:9" s="165" customFormat="1" ht="18.75" customHeight="1" x14ac:dyDescent="0.25">
      <c r="B24" s="22"/>
      <c r="C24" s="19"/>
      <c r="D24" s="19"/>
      <c r="E24" s="19"/>
      <c r="F24" s="23"/>
      <c r="G24" s="60"/>
      <c r="H24" s="21"/>
      <c r="I24" s="224"/>
    </row>
    <row r="25" spans="2:9" s="165" customFormat="1" ht="18.75" customHeight="1" x14ac:dyDescent="0.25">
      <c r="B25" s="28" t="s">
        <v>22</v>
      </c>
      <c r="C25" s="29" t="s">
        <v>23</v>
      </c>
      <c r="D25" s="29"/>
      <c r="E25" s="19"/>
      <c r="F25" s="23"/>
      <c r="G25" s="60"/>
      <c r="H25" s="21"/>
      <c r="I25" s="224"/>
    </row>
    <row r="26" spans="2:9" s="165" customFormat="1" ht="18.75" customHeight="1" x14ac:dyDescent="0.25">
      <c r="B26" s="28"/>
      <c r="C26" s="29"/>
      <c r="D26" s="29"/>
      <c r="E26" s="19"/>
      <c r="F26" s="23"/>
      <c r="G26" s="60"/>
      <c r="H26" s="21"/>
      <c r="I26" s="224"/>
    </row>
    <row r="27" spans="2:9" s="165" customFormat="1" ht="18.75" customHeight="1" x14ac:dyDescent="0.25">
      <c r="B27" s="30"/>
      <c r="C27" s="19" t="s">
        <v>19</v>
      </c>
      <c r="D27" s="19"/>
      <c r="E27" s="19"/>
      <c r="F27" s="23" t="s">
        <v>12</v>
      </c>
      <c r="G27" s="60">
        <v>1</v>
      </c>
      <c r="H27" s="21"/>
      <c r="I27" s="224">
        <f t="shared" si="0"/>
        <v>0</v>
      </c>
    </row>
    <row r="28" spans="2:9" s="165" customFormat="1" ht="18.75" customHeight="1" x14ac:dyDescent="0.25">
      <c r="B28" s="31"/>
      <c r="C28" s="19"/>
      <c r="D28" s="19"/>
      <c r="E28" s="19"/>
      <c r="F28" s="23"/>
      <c r="G28" s="60"/>
      <c r="H28" s="21"/>
      <c r="I28" s="224"/>
    </row>
    <row r="29" spans="2:9" s="165" customFormat="1" ht="18.75" customHeight="1" x14ac:dyDescent="0.25">
      <c r="B29" s="31"/>
      <c r="C29" s="660" t="s">
        <v>20</v>
      </c>
      <c r="D29" s="661"/>
      <c r="E29" s="662"/>
      <c r="F29" s="23" t="s">
        <v>21</v>
      </c>
      <c r="G29" s="60">
        <v>3</v>
      </c>
      <c r="H29" s="21"/>
      <c r="I29" s="224">
        <f t="shared" si="0"/>
        <v>0</v>
      </c>
    </row>
    <row r="30" spans="2:9" s="165" customFormat="1" ht="18.75" customHeight="1" x14ac:dyDescent="0.25">
      <c r="B30" s="31"/>
      <c r="C30" s="19"/>
      <c r="D30" s="19"/>
      <c r="E30" s="19"/>
      <c r="F30" s="23"/>
      <c r="G30" s="60"/>
      <c r="H30" s="60"/>
      <c r="I30" s="224"/>
    </row>
    <row r="31" spans="2:9" s="165" customFormat="1" ht="18.75" customHeight="1" x14ac:dyDescent="0.25">
      <c r="B31" s="28" t="s">
        <v>24</v>
      </c>
      <c r="C31" s="29" t="s">
        <v>25</v>
      </c>
      <c r="D31" s="29"/>
      <c r="E31" s="29"/>
      <c r="F31" s="23" t="s">
        <v>17</v>
      </c>
      <c r="G31" s="60"/>
      <c r="H31" s="60"/>
      <c r="I31" s="224"/>
    </row>
    <row r="32" spans="2:9" s="165" customFormat="1" ht="18.75" customHeight="1" thickBot="1" x14ac:dyDescent="0.3">
      <c r="B32" s="233"/>
      <c r="C32" s="104"/>
      <c r="D32" s="104"/>
      <c r="E32" s="104"/>
      <c r="F32" s="625"/>
      <c r="G32" s="626"/>
      <c r="H32" s="626"/>
      <c r="I32" s="235"/>
    </row>
    <row r="33" spans="2:9" s="165" customFormat="1" ht="18.75" customHeight="1" thickBot="1" x14ac:dyDescent="0.3">
      <c r="B33" s="33" t="s">
        <v>26</v>
      </c>
      <c r="C33" s="34"/>
      <c r="D33" s="34"/>
      <c r="E33" s="34"/>
      <c r="F33" s="34"/>
      <c r="G33" s="35"/>
      <c r="H33" s="171"/>
      <c r="I33" s="172">
        <f>SUM(I11:I32)</f>
        <v>0</v>
      </c>
    </row>
    <row r="34" spans="2:9" s="165" customFormat="1" ht="6.75" customHeight="1" x14ac:dyDescent="0.25">
      <c r="B34" s="9"/>
      <c r="C34" s="36"/>
      <c r="D34" s="36"/>
      <c r="E34" s="36"/>
      <c r="F34" s="36"/>
      <c r="G34" s="37"/>
      <c r="H34" s="173"/>
      <c r="I34" s="93"/>
    </row>
    <row r="35" spans="2:9" s="165" customFormat="1" ht="14.25" customHeight="1" thickBot="1" x14ac:dyDescent="0.3">
      <c r="B35" s="13"/>
      <c r="C35" s="38"/>
      <c r="D35" s="38"/>
      <c r="E35" s="38"/>
      <c r="F35" s="38"/>
      <c r="G35" s="39"/>
      <c r="H35" s="59"/>
      <c r="I35" s="94" t="s">
        <v>27</v>
      </c>
    </row>
    <row r="36" spans="2:9" s="165" customFormat="1" ht="20.149999999999999" customHeight="1" x14ac:dyDescent="0.25">
      <c r="B36" s="8" t="s">
        <v>2</v>
      </c>
      <c r="C36" s="9" t="s">
        <v>3</v>
      </c>
      <c r="D36" s="9"/>
      <c r="E36" s="9"/>
      <c r="F36" s="10" t="s">
        <v>4</v>
      </c>
      <c r="G36" s="11" t="s">
        <v>5</v>
      </c>
      <c r="H36" s="166" t="s">
        <v>6</v>
      </c>
      <c r="I36" s="167" t="s">
        <v>7</v>
      </c>
    </row>
    <row r="37" spans="2:9" s="165" customFormat="1" ht="20.149999999999999" customHeight="1" thickBot="1" x14ac:dyDescent="0.3">
      <c r="B37" s="12"/>
      <c r="C37" s="13"/>
      <c r="D37" s="13"/>
      <c r="E37" s="13"/>
      <c r="F37" s="14"/>
      <c r="G37" s="15"/>
      <c r="H37" s="168" t="s">
        <v>8</v>
      </c>
      <c r="I37" s="169" t="s">
        <v>8</v>
      </c>
    </row>
    <row r="38" spans="2:9" s="165" customFormat="1" ht="20.149999999999999" customHeight="1" x14ac:dyDescent="0.25">
      <c r="B38" s="247">
        <v>1400</v>
      </c>
      <c r="C38" s="248" t="s">
        <v>28</v>
      </c>
      <c r="D38" s="249"/>
      <c r="E38" s="243"/>
      <c r="F38" s="250"/>
      <c r="G38" s="259"/>
      <c r="H38" s="259"/>
      <c r="I38" s="253"/>
    </row>
    <row r="39" spans="2:9" s="165" customFormat="1" ht="20.149999999999999" customHeight="1" x14ac:dyDescent="0.25">
      <c r="B39" s="627"/>
      <c r="C39" s="54" t="s">
        <v>29</v>
      </c>
      <c r="D39" s="19"/>
      <c r="E39" s="57"/>
      <c r="F39" s="47"/>
      <c r="G39" s="60"/>
      <c r="H39" s="60"/>
      <c r="I39" s="224"/>
    </row>
    <row r="40" spans="2:9" s="165" customFormat="1" ht="10.5" customHeight="1" x14ac:dyDescent="0.25">
      <c r="B40" s="28"/>
      <c r="C40" s="19"/>
      <c r="D40" s="19"/>
      <c r="E40" s="19"/>
      <c r="F40" s="47"/>
      <c r="G40" s="60"/>
      <c r="H40" s="60"/>
      <c r="I40" s="224"/>
    </row>
    <row r="41" spans="2:9" s="165" customFormat="1" ht="20.149999999999999" customHeight="1" x14ac:dyDescent="0.25">
      <c r="B41" s="28" t="s">
        <v>30</v>
      </c>
      <c r="C41" s="29" t="s">
        <v>31</v>
      </c>
      <c r="D41" s="29"/>
      <c r="E41" s="29"/>
      <c r="F41" s="23" t="s">
        <v>21</v>
      </c>
      <c r="G41" s="60"/>
      <c r="H41" s="60"/>
      <c r="I41" s="224">
        <f>H41*G41</f>
        <v>0</v>
      </c>
    </row>
    <row r="42" spans="2:9" s="165" customFormat="1" ht="12" customHeight="1" thickBot="1" x14ac:dyDescent="0.3">
      <c r="B42" s="233"/>
      <c r="C42" s="104"/>
      <c r="D42" s="104"/>
      <c r="E42" s="104"/>
      <c r="F42" s="625"/>
      <c r="G42" s="257"/>
      <c r="H42" s="626"/>
      <c r="I42" s="235"/>
    </row>
    <row r="43" spans="2:9" s="165" customFormat="1" ht="20.149999999999999" customHeight="1" thickBot="1" x14ac:dyDescent="0.3">
      <c r="B43" s="33" t="s">
        <v>32</v>
      </c>
      <c r="C43" s="34"/>
      <c r="D43" s="34"/>
      <c r="E43" s="34"/>
      <c r="F43" s="34"/>
      <c r="G43" s="35"/>
      <c r="H43" s="171"/>
      <c r="I43" s="172">
        <f>SUM(I41:I42)</f>
        <v>0</v>
      </c>
    </row>
    <row r="44" spans="2:9" s="165" customFormat="1" ht="20.149999999999999" customHeight="1" x14ac:dyDescent="0.25">
      <c r="B44" s="9"/>
      <c r="C44" s="36"/>
      <c r="D44" s="36"/>
      <c r="E44" s="36"/>
      <c r="F44" s="36"/>
      <c r="G44" s="37"/>
      <c r="H44" s="173"/>
      <c r="I44" s="93"/>
    </row>
    <row r="45" spans="2:9" s="165" customFormat="1" ht="16.5" customHeight="1" thickBot="1" x14ac:dyDescent="0.3">
      <c r="B45" s="13"/>
      <c r="C45" s="38"/>
      <c r="D45" s="38"/>
      <c r="E45" s="46"/>
      <c r="F45" s="112"/>
      <c r="G45" s="39"/>
      <c r="H45" s="59"/>
      <c r="I45" s="94" t="s">
        <v>33</v>
      </c>
    </row>
    <row r="46" spans="2:9" s="165" customFormat="1" ht="20.149999999999999" customHeight="1" x14ac:dyDescent="0.25">
      <c r="B46" s="8" t="s">
        <v>2</v>
      </c>
      <c r="C46" s="9" t="s">
        <v>3</v>
      </c>
      <c r="D46" s="9"/>
      <c r="E46" s="9"/>
      <c r="F46" s="10" t="s">
        <v>4</v>
      </c>
      <c r="G46" s="11" t="s">
        <v>5</v>
      </c>
      <c r="H46" s="166" t="s">
        <v>6</v>
      </c>
      <c r="I46" s="167" t="s">
        <v>7</v>
      </c>
    </row>
    <row r="47" spans="2:9" s="165" customFormat="1" ht="20.149999999999999" customHeight="1" thickBot="1" x14ac:dyDescent="0.3">
      <c r="B47" s="12"/>
      <c r="C47" s="13"/>
      <c r="D47" s="13"/>
      <c r="E47" s="13"/>
      <c r="F47" s="14"/>
      <c r="G47" s="15"/>
      <c r="H47" s="168" t="s">
        <v>8</v>
      </c>
      <c r="I47" s="169" t="s">
        <v>8</v>
      </c>
    </row>
    <row r="48" spans="2:9" s="165" customFormat="1" ht="20.149999999999999" customHeight="1" x14ac:dyDescent="0.25">
      <c r="B48" s="278">
        <v>1500</v>
      </c>
      <c r="C48" s="255" t="s">
        <v>34</v>
      </c>
      <c r="D48" s="249"/>
      <c r="E48" s="249"/>
      <c r="F48" s="261"/>
      <c r="G48" s="244"/>
      <c r="H48" s="259"/>
      <c r="I48" s="253"/>
    </row>
    <row r="49" spans="2:9" s="165" customFormat="1" ht="20.149999999999999" customHeight="1" x14ac:dyDescent="0.25">
      <c r="B49" s="28"/>
      <c r="C49" s="29"/>
      <c r="D49" s="19"/>
      <c r="E49" s="19"/>
      <c r="F49" s="23"/>
      <c r="G49" s="21"/>
      <c r="H49" s="60"/>
      <c r="I49" s="224"/>
    </row>
    <row r="50" spans="2:9" s="165" customFormat="1" ht="20.149999999999999" customHeight="1" x14ac:dyDescent="0.25">
      <c r="B50" s="28">
        <v>15.01</v>
      </c>
      <c r="C50" s="29" t="s">
        <v>35</v>
      </c>
      <c r="D50" s="29"/>
      <c r="E50" s="19"/>
      <c r="F50" s="295" t="s">
        <v>36</v>
      </c>
      <c r="G50" s="223"/>
      <c r="H50" s="223"/>
      <c r="I50" s="224"/>
    </row>
    <row r="51" spans="2:9" s="165" customFormat="1" ht="20.149999999999999" customHeight="1" x14ac:dyDescent="0.25">
      <c r="B51" s="22"/>
      <c r="C51" s="19"/>
      <c r="D51" s="19"/>
      <c r="E51" s="19"/>
      <c r="F51" s="47"/>
      <c r="G51" s="223"/>
      <c r="H51" s="60"/>
      <c r="I51" s="224"/>
    </row>
    <row r="52" spans="2:9" s="165" customFormat="1" ht="20.149999999999999" customHeight="1" x14ac:dyDescent="0.25">
      <c r="B52" s="28">
        <v>15.03</v>
      </c>
      <c r="C52" s="29" t="s">
        <v>37</v>
      </c>
      <c r="D52" s="19"/>
      <c r="E52" s="19"/>
      <c r="F52" s="47" t="s">
        <v>38</v>
      </c>
      <c r="G52" s="223"/>
      <c r="H52" s="60"/>
      <c r="I52" s="224"/>
    </row>
    <row r="53" spans="2:9" s="165" customFormat="1" ht="20.149999999999999" customHeight="1" x14ac:dyDescent="0.25">
      <c r="B53" s="22"/>
      <c r="C53" s="19" t="s">
        <v>39</v>
      </c>
      <c r="D53" s="19"/>
      <c r="E53" s="19"/>
      <c r="F53" s="47" t="s">
        <v>12</v>
      </c>
      <c r="G53" s="223">
        <v>1</v>
      </c>
      <c r="H53" s="60"/>
      <c r="I53" s="224">
        <f>H53*G53</f>
        <v>0</v>
      </c>
    </row>
    <row r="54" spans="2:9" s="165" customFormat="1" ht="20.149999999999999" customHeight="1" x14ac:dyDescent="0.25">
      <c r="B54" s="22"/>
      <c r="C54" s="19"/>
      <c r="D54" s="19"/>
      <c r="E54" s="19"/>
      <c r="F54" s="47"/>
      <c r="G54" s="223"/>
      <c r="H54" s="60"/>
      <c r="I54" s="224"/>
    </row>
    <row r="55" spans="2:9" s="165" customFormat="1" ht="20.149999999999999" customHeight="1" x14ac:dyDescent="0.25">
      <c r="B55" s="22"/>
      <c r="C55" s="19" t="s">
        <v>40</v>
      </c>
      <c r="D55" s="19"/>
      <c r="E55" s="19"/>
      <c r="F55" s="47" t="s">
        <v>17</v>
      </c>
      <c r="G55" s="223"/>
      <c r="H55" s="60"/>
      <c r="I55" s="224"/>
    </row>
    <row r="56" spans="2:9" s="165" customFormat="1" ht="20.149999999999999" customHeight="1" x14ac:dyDescent="0.25">
      <c r="B56" s="24"/>
      <c r="C56" s="19"/>
      <c r="D56" s="19"/>
      <c r="E56" s="19"/>
      <c r="F56" s="47"/>
      <c r="G56" s="223"/>
      <c r="H56" s="60"/>
      <c r="I56" s="224"/>
    </row>
    <row r="57" spans="2:9" s="165" customFormat="1" ht="20.149999999999999" customHeight="1" x14ac:dyDescent="0.25">
      <c r="B57" s="24"/>
      <c r="C57" s="19" t="s">
        <v>41</v>
      </c>
      <c r="D57" s="19"/>
      <c r="E57" s="19"/>
      <c r="F57" s="47" t="s">
        <v>17</v>
      </c>
      <c r="G57" s="223">
        <f>4*4</f>
        <v>16</v>
      </c>
      <c r="H57" s="60"/>
      <c r="I57" s="224">
        <f t="shared" ref="I57:I61" si="1">H57*G57</f>
        <v>0</v>
      </c>
    </row>
    <row r="58" spans="2:9" s="165" customFormat="1" ht="20.149999999999999" customHeight="1" x14ac:dyDescent="0.25">
      <c r="B58" s="24"/>
      <c r="C58" s="19"/>
      <c r="D58" s="19"/>
      <c r="E58" s="19"/>
      <c r="F58" s="47"/>
      <c r="G58" s="223"/>
      <c r="H58" s="60"/>
      <c r="I58" s="224"/>
    </row>
    <row r="59" spans="2:9" s="165" customFormat="1" ht="20.149999999999999" customHeight="1" x14ac:dyDescent="0.25">
      <c r="B59" s="24"/>
      <c r="C59" s="19" t="s">
        <v>42</v>
      </c>
      <c r="D59" s="19"/>
      <c r="E59" s="19"/>
      <c r="F59" s="47" t="s">
        <v>17</v>
      </c>
      <c r="G59" s="223"/>
      <c r="H59" s="60"/>
      <c r="I59" s="224">
        <f t="shared" si="1"/>
        <v>0</v>
      </c>
    </row>
    <row r="60" spans="2:9" s="165" customFormat="1" ht="20.149999999999999" customHeight="1" x14ac:dyDescent="0.25">
      <c r="B60" s="24"/>
      <c r="C60" s="19"/>
      <c r="D60" s="19"/>
      <c r="E60" s="19"/>
      <c r="F60" s="47"/>
      <c r="G60" s="223"/>
      <c r="H60" s="60"/>
      <c r="I60" s="224"/>
    </row>
    <row r="61" spans="2:9" s="165" customFormat="1" ht="20.149999999999999" customHeight="1" x14ac:dyDescent="0.25">
      <c r="B61" s="24"/>
      <c r="C61" s="19" t="s">
        <v>43</v>
      </c>
      <c r="D61" s="19"/>
      <c r="E61" s="19"/>
      <c r="F61" s="47" t="s">
        <v>44</v>
      </c>
      <c r="G61" s="223">
        <v>1</v>
      </c>
      <c r="H61" s="60"/>
      <c r="I61" s="224">
        <f t="shared" si="1"/>
        <v>0</v>
      </c>
    </row>
    <row r="62" spans="2:9" s="165" customFormat="1" ht="20.149999999999999" customHeight="1" thickBot="1" x14ac:dyDescent="0.3">
      <c r="B62" s="628"/>
      <c r="C62" s="104"/>
      <c r="D62" s="104"/>
      <c r="E62" s="104"/>
      <c r="F62" s="234"/>
      <c r="G62" s="105"/>
      <c r="H62" s="626"/>
      <c r="I62" s="235"/>
    </row>
    <row r="63" spans="2:9" s="165" customFormat="1" ht="20.149999999999999" customHeight="1" thickBot="1" x14ac:dyDescent="0.3">
      <c r="B63" s="33" t="s">
        <v>46</v>
      </c>
      <c r="C63" s="34"/>
      <c r="D63" s="49"/>
      <c r="E63" s="34"/>
      <c r="F63" s="50"/>
      <c r="G63" s="35"/>
      <c r="H63" s="174"/>
      <c r="I63" s="175">
        <f>SUM(I50:I62)</f>
        <v>0</v>
      </c>
    </row>
    <row r="64" spans="2:9" s="165" customFormat="1" ht="20.149999999999999" customHeight="1" x14ac:dyDescent="0.25">
      <c r="B64" s="9"/>
      <c r="C64" s="36"/>
      <c r="D64" s="36"/>
      <c r="E64" s="36"/>
      <c r="F64" s="51"/>
      <c r="G64" s="37"/>
      <c r="H64" s="173"/>
      <c r="I64" s="176"/>
    </row>
    <row r="65" spans="2:9" s="165" customFormat="1" ht="20.149999999999999" customHeight="1" thickBot="1" x14ac:dyDescent="0.3">
      <c r="B65" s="13"/>
      <c r="C65" s="38"/>
      <c r="D65" s="38"/>
      <c r="E65" s="38"/>
      <c r="F65" s="112"/>
      <c r="G65" s="39"/>
      <c r="H65" s="59"/>
      <c r="I65" s="94" t="s">
        <v>47</v>
      </c>
    </row>
    <row r="66" spans="2:9" s="165" customFormat="1" ht="20.149999999999999" customHeight="1" x14ac:dyDescent="0.25">
      <c r="B66" s="8" t="s">
        <v>2</v>
      </c>
      <c r="C66" s="9" t="s">
        <v>3</v>
      </c>
      <c r="D66" s="9"/>
      <c r="E66" s="9"/>
      <c r="F66" s="10" t="s">
        <v>4</v>
      </c>
      <c r="G66" s="11" t="s">
        <v>5</v>
      </c>
      <c r="H66" s="166" t="s">
        <v>6</v>
      </c>
      <c r="I66" s="167" t="s">
        <v>7</v>
      </c>
    </row>
    <row r="67" spans="2:9" s="165" customFormat="1" ht="20.149999999999999" customHeight="1" thickBot="1" x14ac:dyDescent="0.3">
      <c r="B67" s="12"/>
      <c r="C67" s="13"/>
      <c r="D67" s="13"/>
      <c r="E67" s="13"/>
      <c r="F67" s="14"/>
      <c r="G67" s="15"/>
      <c r="H67" s="168" t="s">
        <v>8</v>
      </c>
      <c r="I67" s="169" t="s">
        <v>8</v>
      </c>
    </row>
    <row r="68" spans="2:9" s="165" customFormat="1" ht="20.149999999999999" customHeight="1" x14ac:dyDescent="0.25">
      <c r="B68" s="258">
        <v>1700</v>
      </c>
      <c r="C68" s="248" t="s">
        <v>48</v>
      </c>
      <c r="D68" s="249"/>
      <c r="E68" s="282"/>
      <c r="F68" s="271"/>
      <c r="G68" s="283"/>
      <c r="H68" s="269"/>
      <c r="I68" s="270"/>
    </row>
    <row r="69" spans="2:9" s="165" customFormat="1" ht="8.25" customHeight="1" x14ac:dyDescent="0.25">
      <c r="B69" s="85"/>
      <c r="C69" s="109"/>
      <c r="D69" s="284"/>
      <c r="E69" s="285"/>
      <c r="F69" s="109"/>
      <c r="G69" s="286"/>
      <c r="H69" s="287"/>
      <c r="I69" s="288"/>
    </row>
    <row r="70" spans="2:9" s="165" customFormat="1" ht="20.149999999999999" customHeight="1" x14ac:dyDescent="0.25">
      <c r="B70" s="53">
        <v>17.010000000000002</v>
      </c>
      <c r="C70" s="54" t="s">
        <v>49</v>
      </c>
      <c r="D70" s="29"/>
      <c r="E70" s="55"/>
      <c r="F70" s="23" t="s">
        <v>50</v>
      </c>
      <c r="G70" s="73"/>
      <c r="H70" s="60"/>
      <c r="I70" s="264"/>
    </row>
    <row r="71" spans="2:9" s="165" customFormat="1" ht="9" customHeight="1" x14ac:dyDescent="0.25">
      <c r="B71" s="56"/>
      <c r="C71" s="20"/>
      <c r="D71" s="19"/>
      <c r="E71" s="57"/>
      <c r="F71" s="47"/>
      <c r="G71" s="21"/>
      <c r="H71" s="60"/>
      <c r="I71" s="264"/>
    </row>
    <row r="72" spans="2:9" s="165" customFormat="1" ht="20.149999999999999" customHeight="1" x14ac:dyDescent="0.25">
      <c r="B72" s="53" t="s">
        <v>51</v>
      </c>
      <c r="C72" s="54" t="s">
        <v>52</v>
      </c>
      <c r="D72" s="29"/>
      <c r="E72" s="55"/>
      <c r="F72" s="47"/>
      <c r="G72" s="21"/>
      <c r="H72" s="60"/>
      <c r="I72" s="264"/>
    </row>
    <row r="73" spans="2:9" s="165" customFormat="1" ht="8.25" customHeight="1" x14ac:dyDescent="0.25">
      <c r="B73" s="31"/>
      <c r="C73" s="19"/>
      <c r="D73" s="19"/>
      <c r="E73" s="19"/>
      <c r="F73" s="47"/>
      <c r="G73" s="21"/>
      <c r="H73" s="60"/>
      <c r="I73" s="264"/>
    </row>
    <row r="74" spans="2:9" s="165" customFormat="1" ht="20.149999999999999" customHeight="1" x14ac:dyDescent="0.25">
      <c r="B74" s="31"/>
      <c r="C74" s="19" t="s">
        <v>53</v>
      </c>
      <c r="D74" s="19"/>
      <c r="E74" s="19"/>
      <c r="F74" s="23" t="s">
        <v>54</v>
      </c>
      <c r="G74" s="60">
        <v>35</v>
      </c>
      <c r="H74" s="60"/>
      <c r="I74" s="264">
        <f>G74*H74</f>
        <v>0</v>
      </c>
    </row>
    <row r="75" spans="2:9" s="165" customFormat="1" ht="8.25" customHeight="1" x14ac:dyDescent="0.25">
      <c r="B75" s="31"/>
      <c r="C75" s="19"/>
      <c r="D75" s="19"/>
      <c r="E75" s="19"/>
      <c r="F75" s="47"/>
      <c r="G75" s="60"/>
      <c r="H75" s="60"/>
      <c r="I75" s="264"/>
    </row>
    <row r="76" spans="2:9" s="165" customFormat="1" ht="20.149999999999999" customHeight="1" x14ac:dyDescent="0.25">
      <c r="B76" s="31"/>
      <c r="C76" s="19" t="s">
        <v>55</v>
      </c>
      <c r="D76" s="19"/>
      <c r="E76" s="19"/>
      <c r="F76" s="23" t="s">
        <v>54</v>
      </c>
      <c r="G76" s="60"/>
      <c r="H76" s="60"/>
      <c r="I76" s="264"/>
    </row>
    <row r="77" spans="2:9" s="165" customFormat="1" ht="9.75" customHeight="1" x14ac:dyDescent="0.25">
      <c r="B77" s="31"/>
      <c r="C77" s="19"/>
      <c r="D77" s="19"/>
      <c r="E77" s="19"/>
      <c r="F77" s="47"/>
      <c r="G77" s="60"/>
      <c r="H77" s="60"/>
      <c r="I77" s="264"/>
    </row>
    <row r="78" spans="2:9" s="165" customFormat="1" ht="20.149999999999999" customHeight="1" x14ac:dyDescent="0.25">
      <c r="B78" s="31"/>
      <c r="C78" s="19" t="s">
        <v>56</v>
      </c>
      <c r="D78" s="19"/>
      <c r="E78" s="19"/>
      <c r="F78" s="23" t="s">
        <v>54</v>
      </c>
      <c r="G78" s="60"/>
      <c r="H78" s="60"/>
      <c r="I78" s="264"/>
    </row>
    <row r="79" spans="2:9" s="165" customFormat="1" ht="9" customHeight="1" x14ac:dyDescent="0.25">
      <c r="B79" s="31"/>
      <c r="C79" s="19"/>
      <c r="D79" s="19"/>
      <c r="E79" s="19"/>
      <c r="F79" s="23"/>
      <c r="G79" s="60"/>
      <c r="H79" s="60"/>
      <c r="I79" s="264"/>
    </row>
    <row r="80" spans="2:9" s="165" customFormat="1" ht="20.149999999999999" customHeight="1" x14ac:dyDescent="0.25">
      <c r="B80" s="31"/>
      <c r="C80" s="19" t="s">
        <v>232</v>
      </c>
      <c r="D80" s="19"/>
      <c r="E80" s="19"/>
      <c r="F80" s="23" t="s">
        <v>54</v>
      </c>
      <c r="G80" s="60"/>
      <c r="H80" s="60"/>
      <c r="I80" s="264"/>
    </row>
    <row r="81" spans="2:9" s="165" customFormat="1" ht="8.25" customHeight="1" x14ac:dyDescent="0.25">
      <c r="B81" s="31"/>
      <c r="C81" s="19"/>
      <c r="D81" s="19"/>
      <c r="E81" s="19"/>
      <c r="F81" s="23"/>
      <c r="G81" s="60"/>
      <c r="H81" s="60"/>
      <c r="I81" s="264"/>
    </row>
    <row r="82" spans="2:9" s="165" customFormat="1" ht="20.149999999999999" customHeight="1" x14ac:dyDescent="0.25">
      <c r="B82" s="53" t="s">
        <v>57</v>
      </c>
      <c r="C82" s="54" t="s">
        <v>58</v>
      </c>
      <c r="D82" s="29"/>
      <c r="E82" s="55"/>
      <c r="F82" s="23" t="s">
        <v>54</v>
      </c>
      <c r="G82" s="21">
        <v>35</v>
      </c>
      <c r="H82" s="60"/>
      <c r="I82" s="264">
        <f>H82*G82</f>
        <v>0</v>
      </c>
    </row>
    <row r="83" spans="2:9" s="165" customFormat="1" ht="9" customHeight="1" x14ac:dyDescent="0.25">
      <c r="B83" s="31"/>
      <c r="C83" s="19"/>
      <c r="D83" s="19"/>
      <c r="E83" s="19"/>
      <c r="F83" s="47"/>
      <c r="G83" s="21"/>
      <c r="H83" s="60"/>
      <c r="I83" s="264"/>
    </row>
    <row r="84" spans="2:9" s="165" customFormat="1" ht="20.149999999999999" customHeight="1" x14ac:dyDescent="0.25">
      <c r="B84" s="289" t="s">
        <v>59</v>
      </c>
      <c r="C84" s="226" t="s">
        <v>60</v>
      </c>
      <c r="D84" s="290"/>
      <c r="E84" s="291"/>
      <c r="F84" s="237" t="s">
        <v>61</v>
      </c>
      <c r="G84" s="292"/>
      <c r="H84" s="293"/>
      <c r="I84" s="294"/>
    </row>
    <row r="85" spans="2:9" s="165" customFormat="1" ht="6.75" customHeight="1" thickBot="1" x14ac:dyDescent="0.3">
      <c r="B85" s="32"/>
      <c r="C85" s="5"/>
      <c r="D85" s="5"/>
      <c r="E85" s="5"/>
      <c r="F85" s="42"/>
      <c r="G85" s="45"/>
      <c r="H85" s="43"/>
      <c r="I85" s="177"/>
    </row>
    <row r="86" spans="2:9" s="165" customFormat="1" ht="20.149999999999999" customHeight="1" thickBot="1" x14ac:dyDescent="0.3">
      <c r="B86" s="33" t="s">
        <v>62</v>
      </c>
      <c r="C86" s="34"/>
      <c r="D86" s="49"/>
      <c r="E86" s="34"/>
      <c r="F86" s="50"/>
      <c r="G86" s="35"/>
      <c r="H86" s="174"/>
      <c r="I86" s="175">
        <f>SUM(I68:I85)</f>
        <v>0</v>
      </c>
    </row>
    <row r="87" spans="2:9" s="165" customFormat="1" ht="20.149999999999999" customHeight="1" x14ac:dyDescent="0.25">
      <c r="B87" s="4"/>
      <c r="C87" s="5"/>
      <c r="D87" s="5"/>
      <c r="E87" s="5"/>
      <c r="F87" s="111"/>
      <c r="G87" s="6"/>
      <c r="H87" s="80"/>
      <c r="I87" s="178"/>
    </row>
    <row r="88" spans="2:9" s="165" customFormat="1" ht="20.149999999999999" customHeight="1" x14ac:dyDescent="0.25">
      <c r="B88" s="4"/>
      <c r="C88" s="5"/>
      <c r="D88" s="5"/>
      <c r="E88" s="5"/>
      <c r="F88" s="111"/>
      <c r="G88" s="6"/>
      <c r="H88" s="80"/>
      <c r="I88" s="178"/>
    </row>
    <row r="89" spans="2:9" s="165" customFormat="1" ht="15.9" customHeight="1" thickBot="1" x14ac:dyDescent="0.3">
      <c r="B89" s="46"/>
      <c r="C89" s="58"/>
      <c r="D89" s="38"/>
      <c r="E89" s="38"/>
      <c r="F89" s="112"/>
      <c r="G89" s="59"/>
      <c r="H89" s="59"/>
      <c r="I89" s="94" t="s">
        <v>63</v>
      </c>
    </row>
    <row r="90" spans="2:9" s="165" customFormat="1" ht="15.9" customHeight="1" x14ac:dyDescent="0.25">
      <c r="B90" s="8" t="s">
        <v>2</v>
      </c>
      <c r="C90" s="9" t="s">
        <v>3</v>
      </c>
      <c r="D90" s="9"/>
      <c r="E90" s="9"/>
      <c r="F90" s="10" t="s">
        <v>4</v>
      </c>
      <c r="G90" s="11" t="s">
        <v>5</v>
      </c>
      <c r="H90" s="166" t="s">
        <v>6</v>
      </c>
      <c r="I90" s="167" t="s">
        <v>7</v>
      </c>
    </row>
    <row r="91" spans="2:9" s="165" customFormat="1" ht="15.9" customHeight="1" thickBot="1" x14ac:dyDescent="0.3">
      <c r="B91" s="12"/>
      <c r="C91" s="13"/>
      <c r="D91" s="13"/>
      <c r="E91" s="13"/>
      <c r="F91" s="14"/>
      <c r="G91" s="15"/>
      <c r="H91" s="168" t="s">
        <v>8</v>
      </c>
      <c r="I91" s="169" t="s">
        <v>8</v>
      </c>
    </row>
    <row r="92" spans="2:9" s="165" customFormat="1" ht="24" customHeight="1" x14ac:dyDescent="0.25">
      <c r="B92" s="258" t="s">
        <v>64</v>
      </c>
      <c r="C92" s="281" t="s">
        <v>65</v>
      </c>
      <c r="D92" s="249"/>
      <c r="E92" s="249"/>
      <c r="F92" s="261"/>
      <c r="G92" s="252"/>
      <c r="H92" s="252"/>
      <c r="I92" s="253"/>
    </row>
    <row r="93" spans="2:9" s="165" customFormat="1" ht="24" customHeight="1" x14ac:dyDescent="0.25">
      <c r="B93" s="53" t="s">
        <v>66</v>
      </c>
      <c r="C93" s="109" t="s">
        <v>67</v>
      </c>
      <c r="D93" s="29"/>
      <c r="E93" s="29"/>
      <c r="F93" s="23"/>
      <c r="G93" s="101"/>
      <c r="H93" s="60"/>
      <c r="I93" s="224"/>
    </row>
    <row r="94" spans="2:9" s="165" customFormat="1" ht="24" customHeight="1" x14ac:dyDescent="0.25">
      <c r="B94" s="61"/>
      <c r="C94" s="99" t="s">
        <v>68</v>
      </c>
      <c r="D94" s="19"/>
      <c r="E94" s="19"/>
      <c r="F94" s="23" t="s">
        <v>69</v>
      </c>
      <c r="G94" s="101">
        <v>36</v>
      </c>
      <c r="H94" s="60"/>
      <c r="I94" s="224">
        <f>G94*H94</f>
        <v>0</v>
      </c>
    </row>
    <row r="95" spans="2:9" s="165" customFormat="1" ht="24" customHeight="1" x14ac:dyDescent="0.25">
      <c r="B95" s="61"/>
      <c r="C95" s="99" t="s">
        <v>70</v>
      </c>
      <c r="D95" s="19"/>
      <c r="E95" s="19"/>
      <c r="F95" s="23" t="s">
        <v>69</v>
      </c>
      <c r="G95" s="101">
        <v>36</v>
      </c>
      <c r="H95" s="60"/>
      <c r="I95" s="224">
        <f t="shared" ref="I95:I127" si="2">G95*H95</f>
        <v>0</v>
      </c>
    </row>
    <row r="96" spans="2:9" s="165" customFormat="1" ht="24" customHeight="1" x14ac:dyDescent="0.25">
      <c r="B96" s="61"/>
      <c r="C96" s="99" t="s">
        <v>71</v>
      </c>
      <c r="D96" s="19"/>
      <c r="E96" s="19"/>
      <c r="F96" s="23" t="s">
        <v>69</v>
      </c>
      <c r="G96" s="101">
        <v>36</v>
      </c>
      <c r="H96" s="60"/>
      <c r="I96" s="224">
        <f t="shared" si="2"/>
        <v>0</v>
      </c>
    </row>
    <row r="97" spans="2:9" s="165" customFormat="1" ht="24" customHeight="1" x14ac:dyDescent="0.25">
      <c r="B97" s="61"/>
      <c r="C97" s="99" t="s">
        <v>72</v>
      </c>
      <c r="D97" s="19"/>
      <c r="E97" s="19"/>
      <c r="F97" s="23" t="s">
        <v>69</v>
      </c>
      <c r="G97" s="101">
        <v>36</v>
      </c>
      <c r="H97" s="60"/>
      <c r="I97" s="224">
        <f t="shared" si="2"/>
        <v>0</v>
      </c>
    </row>
    <row r="98" spans="2:9" s="165" customFormat="1" ht="24" customHeight="1" x14ac:dyDescent="0.25">
      <c r="B98" s="61"/>
      <c r="C98" s="99" t="s">
        <v>73</v>
      </c>
      <c r="D98" s="19"/>
      <c r="E98" s="19"/>
      <c r="F98" s="23" t="s">
        <v>69</v>
      </c>
      <c r="G98" s="101">
        <v>36</v>
      </c>
      <c r="H98" s="60"/>
      <c r="I98" s="224">
        <f t="shared" si="2"/>
        <v>0</v>
      </c>
    </row>
    <row r="99" spans="2:9" s="165" customFormat="1" ht="24" customHeight="1" x14ac:dyDescent="0.25">
      <c r="B99" s="61"/>
      <c r="C99" s="62"/>
      <c r="D99" s="19"/>
      <c r="E99" s="19"/>
      <c r="F99" s="23"/>
      <c r="G99" s="101"/>
      <c r="H99" s="60"/>
      <c r="I99" s="224"/>
    </row>
    <row r="100" spans="2:9" s="165" customFormat="1" ht="24" customHeight="1" x14ac:dyDescent="0.25">
      <c r="B100" s="53" t="s">
        <v>74</v>
      </c>
      <c r="C100" s="109" t="s">
        <v>75</v>
      </c>
      <c r="D100" s="19"/>
      <c r="E100" s="19"/>
      <c r="F100" s="23"/>
      <c r="G100" s="101"/>
      <c r="H100" s="60"/>
      <c r="I100" s="224"/>
    </row>
    <row r="101" spans="2:9" s="165" customFormat="1" ht="24" customHeight="1" x14ac:dyDescent="0.25">
      <c r="B101" s="61"/>
      <c r="C101" s="99" t="s">
        <v>68</v>
      </c>
      <c r="D101" s="19"/>
      <c r="E101" s="19"/>
      <c r="F101" s="23" t="s">
        <v>69</v>
      </c>
      <c r="G101" s="101">
        <v>36</v>
      </c>
      <c r="H101" s="60"/>
      <c r="I101" s="224">
        <f t="shared" si="2"/>
        <v>0</v>
      </c>
    </row>
    <row r="102" spans="2:9" s="165" customFormat="1" ht="24" customHeight="1" x14ac:dyDescent="0.25">
      <c r="B102" s="61"/>
      <c r="C102" s="99" t="s">
        <v>70</v>
      </c>
      <c r="D102" s="19"/>
      <c r="E102" s="19"/>
      <c r="F102" s="23" t="s">
        <v>69</v>
      </c>
      <c r="G102" s="101">
        <v>36</v>
      </c>
      <c r="H102" s="60"/>
      <c r="I102" s="224">
        <f t="shared" si="2"/>
        <v>0</v>
      </c>
    </row>
    <row r="103" spans="2:9" s="165" customFormat="1" ht="24" customHeight="1" x14ac:dyDescent="0.25">
      <c r="B103" s="61"/>
      <c r="C103" s="99" t="s">
        <v>71</v>
      </c>
      <c r="D103" s="19"/>
      <c r="E103" s="19"/>
      <c r="F103" s="23" t="s">
        <v>69</v>
      </c>
      <c r="G103" s="101">
        <v>36</v>
      </c>
      <c r="H103" s="60"/>
      <c r="I103" s="224">
        <f t="shared" si="2"/>
        <v>0</v>
      </c>
    </row>
    <row r="104" spans="2:9" s="165" customFormat="1" ht="24" customHeight="1" x14ac:dyDescent="0.25">
      <c r="B104" s="61"/>
      <c r="C104" s="99" t="s">
        <v>72</v>
      </c>
      <c r="D104" s="19"/>
      <c r="E104" s="19"/>
      <c r="F104" s="23" t="s">
        <v>69</v>
      </c>
      <c r="G104" s="101">
        <v>36</v>
      </c>
      <c r="H104" s="60"/>
      <c r="I104" s="224">
        <f t="shared" si="2"/>
        <v>0</v>
      </c>
    </row>
    <row r="105" spans="2:9" s="165" customFormat="1" ht="24" customHeight="1" x14ac:dyDescent="0.25">
      <c r="B105" s="61"/>
      <c r="C105" s="99" t="s">
        <v>76</v>
      </c>
      <c r="D105" s="19"/>
      <c r="E105" s="19"/>
      <c r="F105" s="23" t="s">
        <v>69</v>
      </c>
      <c r="G105" s="101">
        <v>36</v>
      </c>
      <c r="H105" s="60"/>
      <c r="I105" s="224">
        <f t="shared" si="2"/>
        <v>0</v>
      </c>
    </row>
    <row r="106" spans="2:9" s="165" customFormat="1" ht="24" customHeight="1" x14ac:dyDescent="0.25">
      <c r="B106" s="61"/>
      <c r="C106" s="99"/>
      <c r="D106" s="19"/>
      <c r="E106" s="19"/>
      <c r="F106" s="23"/>
      <c r="G106" s="101"/>
      <c r="H106" s="60"/>
      <c r="I106" s="224"/>
    </row>
    <row r="107" spans="2:9" s="165" customFormat="1" ht="24" customHeight="1" x14ac:dyDescent="0.25">
      <c r="B107" s="53" t="s">
        <v>77</v>
      </c>
      <c r="C107" s="109" t="s">
        <v>78</v>
      </c>
      <c r="D107" s="19"/>
      <c r="E107" s="19"/>
      <c r="F107" s="23"/>
      <c r="G107" s="101"/>
      <c r="H107" s="60"/>
      <c r="I107" s="224"/>
    </row>
    <row r="108" spans="2:9" s="165" customFormat="1" ht="24" customHeight="1" x14ac:dyDescent="0.25">
      <c r="B108" s="61"/>
      <c r="C108" s="99" t="s">
        <v>79</v>
      </c>
      <c r="D108" s="19"/>
      <c r="E108" s="19"/>
      <c r="F108" s="23" t="s">
        <v>69</v>
      </c>
      <c r="G108" s="101">
        <v>36</v>
      </c>
      <c r="H108" s="101"/>
      <c r="I108" s="224">
        <f t="shared" si="2"/>
        <v>0</v>
      </c>
    </row>
    <row r="109" spans="2:9" s="165" customFormat="1" ht="24" customHeight="1" x14ac:dyDescent="0.25">
      <c r="B109" s="61"/>
      <c r="C109" s="99" t="s">
        <v>80</v>
      </c>
      <c r="D109" s="19"/>
      <c r="E109" s="19"/>
      <c r="F109" s="23" t="s">
        <v>69</v>
      </c>
      <c r="G109" s="101">
        <v>36</v>
      </c>
      <c r="H109" s="101"/>
      <c r="I109" s="224">
        <f t="shared" si="2"/>
        <v>0</v>
      </c>
    </row>
    <row r="110" spans="2:9" s="165" customFormat="1" ht="24" customHeight="1" x14ac:dyDescent="0.25">
      <c r="B110" s="61"/>
      <c r="C110" s="99" t="s">
        <v>81</v>
      </c>
      <c r="D110" s="19"/>
      <c r="E110" s="19"/>
      <c r="F110" s="23" t="s">
        <v>69</v>
      </c>
      <c r="G110" s="101">
        <v>36</v>
      </c>
      <c r="H110" s="101"/>
      <c r="I110" s="224">
        <f t="shared" si="2"/>
        <v>0</v>
      </c>
    </row>
    <row r="111" spans="2:9" s="165" customFormat="1" ht="24" customHeight="1" x14ac:dyDescent="0.25">
      <c r="B111" s="61"/>
      <c r="C111" s="99" t="s">
        <v>82</v>
      </c>
      <c r="D111" s="19"/>
      <c r="E111" s="19"/>
      <c r="F111" s="23" t="s">
        <v>69</v>
      </c>
      <c r="G111" s="101">
        <v>36</v>
      </c>
      <c r="H111" s="101"/>
      <c r="I111" s="224">
        <f t="shared" si="2"/>
        <v>0</v>
      </c>
    </row>
    <row r="112" spans="2:9" s="165" customFormat="1" ht="24" customHeight="1" x14ac:dyDescent="0.25">
      <c r="B112" s="61"/>
      <c r="C112" s="99" t="s">
        <v>83</v>
      </c>
      <c r="D112" s="19"/>
      <c r="E112" s="19"/>
      <c r="F112" s="23" t="s">
        <v>69</v>
      </c>
      <c r="G112" s="101">
        <v>36</v>
      </c>
      <c r="H112" s="101"/>
      <c r="I112" s="224">
        <f t="shared" si="2"/>
        <v>0</v>
      </c>
    </row>
    <row r="113" spans="2:9" s="165" customFormat="1" ht="24" customHeight="1" x14ac:dyDescent="0.25">
      <c r="B113" s="61"/>
      <c r="C113" s="99" t="s">
        <v>84</v>
      </c>
      <c r="D113" s="19"/>
      <c r="E113" s="19"/>
      <c r="F113" s="23" t="s">
        <v>69</v>
      </c>
      <c r="G113" s="101">
        <v>36</v>
      </c>
      <c r="H113" s="101"/>
      <c r="I113" s="224">
        <f t="shared" si="2"/>
        <v>0</v>
      </c>
    </row>
    <row r="114" spans="2:9" s="165" customFormat="1" ht="24" customHeight="1" x14ac:dyDescent="0.25">
      <c r="B114" s="61"/>
      <c r="C114" s="99"/>
      <c r="D114" s="19"/>
      <c r="E114" s="19"/>
      <c r="F114" s="23"/>
      <c r="G114" s="101"/>
      <c r="H114" s="101"/>
      <c r="I114" s="224">
        <f t="shared" si="2"/>
        <v>0</v>
      </c>
    </row>
    <row r="115" spans="2:9" s="165" customFormat="1" ht="24" customHeight="1" x14ac:dyDescent="0.25">
      <c r="B115" s="651" t="s">
        <v>435</v>
      </c>
      <c r="C115" s="670" t="s">
        <v>436</v>
      </c>
      <c r="D115" s="671"/>
      <c r="E115" s="672"/>
      <c r="F115" s="23"/>
      <c r="G115" s="101"/>
      <c r="H115" s="101"/>
      <c r="I115" s="224">
        <f t="shared" si="2"/>
        <v>0</v>
      </c>
    </row>
    <row r="116" spans="2:9" s="165" customFormat="1" ht="24" customHeight="1" x14ac:dyDescent="0.35">
      <c r="B116" s="652" t="s">
        <v>437</v>
      </c>
      <c r="C116" s="713" t="s">
        <v>447</v>
      </c>
      <c r="D116" s="714"/>
      <c r="E116" s="715"/>
      <c r="F116" s="653"/>
      <c r="G116" s="101"/>
      <c r="H116" s="101"/>
      <c r="I116" s="224">
        <f t="shared" si="2"/>
        <v>0</v>
      </c>
    </row>
    <row r="117" spans="2:9" s="165" customFormat="1" ht="24" customHeight="1" x14ac:dyDescent="0.35">
      <c r="B117" s="652" t="s">
        <v>440</v>
      </c>
      <c r="C117" s="656" t="s">
        <v>444</v>
      </c>
      <c r="D117" s="657"/>
      <c r="E117" s="658"/>
      <c r="F117" s="653" t="s">
        <v>313</v>
      </c>
      <c r="G117" s="101">
        <v>1</v>
      </c>
      <c r="H117" s="322">
        <v>733879120</v>
      </c>
      <c r="I117" s="224">
        <f t="shared" si="2"/>
        <v>733879120</v>
      </c>
    </row>
    <row r="118" spans="2:9" s="165" customFormat="1" ht="24" customHeight="1" x14ac:dyDescent="0.35">
      <c r="B118" s="652" t="s">
        <v>441</v>
      </c>
      <c r="C118" s="656" t="s">
        <v>445</v>
      </c>
      <c r="D118" s="657"/>
      <c r="E118" s="658"/>
      <c r="F118" s="653" t="s">
        <v>313</v>
      </c>
      <c r="G118" s="101"/>
      <c r="H118" s="101"/>
      <c r="I118" s="224">
        <f t="shared" si="2"/>
        <v>0</v>
      </c>
    </row>
    <row r="119" spans="2:9" s="165" customFormat="1" ht="24" customHeight="1" x14ac:dyDescent="0.35">
      <c r="B119" s="652" t="s">
        <v>442</v>
      </c>
      <c r="C119" s="656" t="s">
        <v>446</v>
      </c>
      <c r="D119" s="657"/>
      <c r="E119" s="658"/>
      <c r="F119" s="653" t="s">
        <v>313</v>
      </c>
      <c r="G119" s="101"/>
      <c r="H119" s="101"/>
      <c r="I119" s="224">
        <f t="shared" si="2"/>
        <v>0</v>
      </c>
    </row>
    <row r="120" spans="2:9" s="165" customFormat="1" ht="24" customHeight="1" x14ac:dyDescent="0.35">
      <c r="B120" s="652" t="s">
        <v>443</v>
      </c>
      <c r="C120" s="713" t="s">
        <v>449</v>
      </c>
      <c r="D120" s="714"/>
      <c r="E120" s="715"/>
      <c r="F120" s="653" t="s">
        <v>313</v>
      </c>
      <c r="G120" s="101">
        <v>1</v>
      </c>
      <c r="H120" s="322">
        <v>576192470</v>
      </c>
      <c r="I120" s="224">
        <f t="shared" si="2"/>
        <v>576192470</v>
      </c>
    </row>
    <row r="121" spans="2:9" s="165" customFormat="1" ht="24" customHeight="1" x14ac:dyDescent="0.35">
      <c r="B121" s="652" t="s">
        <v>448</v>
      </c>
      <c r="C121" s="656" t="s">
        <v>450</v>
      </c>
      <c r="D121" s="657"/>
      <c r="E121" s="658"/>
      <c r="F121" s="653" t="s">
        <v>313</v>
      </c>
      <c r="G121" s="101"/>
      <c r="H121" s="101"/>
      <c r="I121" s="224">
        <f t="shared" si="2"/>
        <v>0</v>
      </c>
    </row>
    <row r="122" spans="2:9" s="165" customFormat="1" ht="24" customHeight="1" x14ac:dyDescent="0.25">
      <c r="B122" s="652"/>
      <c r="C122" s="656"/>
      <c r="D122" s="657"/>
      <c r="E122" s="658"/>
      <c r="F122" s="654"/>
      <c r="G122" s="101"/>
      <c r="H122" s="101"/>
      <c r="I122" s="224"/>
    </row>
    <row r="123" spans="2:9" s="165" customFormat="1" ht="24" customHeight="1" x14ac:dyDescent="0.25">
      <c r="B123" s="652" t="s">
        <v>438</v>
      </c>
      <c r="C123" s="673" t="s">
        <v>439</v>
      </c>
      <c r="D123" s="674"/>
      <c r="E123" s="675"/>
      <c r="F123" s="659" t="s">
        <v>207</v>
      </c>
      <c r="G123" s="101"/>
      <c r="H123" s="101"/>
      <c r="I123" s="224"/>
    </row>
    <row r="124" spans="2:9" s="165" customFormat="1" ht="24" customHeight="1" x14ac:dyDescent="0.25">
      <c r="B124" s="61"/>
      <c r="C124" s="99"/>
      <c r="D124" s="19"/>
      <c r="E124" s="19"/>
      <c r="F124" s="23"/>
      <c r="G124" s="101"/>
      <c r="H124" s="60"/>
      <c r="I124" s="224"/>
    </row>
    <row r="125" spans="2:9" s="165" customFormat="1" ht="24" customHeight="1" x14ac:dyDescent="0.25">
      <c r="B125" s="53" t="s">
        <v>85</v>
      </c>
      <c r="C125" s="109" t="s">
        <v>86</v>
      </c>
      <c r="D125" s="19"/>
      <c r="E125" s="19"/>
      <c r="F125" s="23"/>
      <c r="G125" s="101"/>
      <c r="H125" s="60"/>
      <c r="I125" s="224"/>
    </row>
    <row r="126" spans="2:9" s="165" customFormat="1" ht="24" customHeight="1" x14ac:dyDescent="0.25">
      <c r="B126" s="61"/>
      <c r="C126" s="99" t="s">
        <v>87</v>
      </c>
      <c r="D126" s="19"/>
      <c r="E126" s="19"/>
      <c r="F126" s="23" t="s">
        <v>88</v>
      </c>
      <c r="G126" s="101">
        <v>300</v>
      </c>
      <c r="H126" s="60"/>
      <c r="I126" s="224">
        <f t="shared" si="2"/>
        <v>0</v>
      </c>
    </row>
    <row r="127" spans="2:9" s="165" customFormat="1" ht="24" customHeight="1" x14ac:dyDescent="0.25">
      <c r="B127" s="61"/>
      <c r="C127" s="99" t="s">
        <v>89</v>
      </c>
      <c r="D127" s="19"/>
      <c r="E127" s="19"/>
      <c r="F127" s="23" t="s">
        <v>88</v>
      </c>
      <c r="G127" s="101">
        <v>240</v>
      </c>
      <c r="H127" s="60"/>
      <c r="I127" s="224">
        <f t="shared" si="2"/>
        <v>0</v>
      </c>
    </row>
    <row r="128" spans="2:9" s="165" customFormat="1" ht="24" customHeight="1" thickBot="1" x14ac:dyDescent="0.3">
      <c r="B128" s="629"/>
      <c r="C128" s="630"/>
      <c r="D128" s="104"/>
      <c r="E128" s="104"/>
      <c r="F128" s="625"/>
      <c r="G128" s="631"/>
      <c r="H128" s="626"/>
      <c r="I128" s="235"/>
    </row>
    <row r="129" spans="2:9" s="165" customFormat="1" ht="24" customHeight="1" thickBot="1" x14ac:dyDescent="0.3">
      <c r="B129" s="33" t="s">
        <v>90</v>
      </c>
      <c r="C129" s="34"/>
      <c r="D129" s="49"/>
      <c r="E129" s="34"/>
      <c r="F129" s="50"/>
      <c r="G129" s="35"/>
      <c r="H129" s="174"/>
      <c r="I129" s="175">
        <f>SUM(I92:I128)</f>
        <v>1310071590</v>
      </c>
    </row>
    <row r="130" spans="2:9" s="165" customFormat="1" ht="24" customHeight="1" thickBot="1" x14ac:dyDescent="0.3">
      <c r="B130" s="4"/>
      <c r="C130" s="5"/>
      <c r="D130" s="5"/>
      <c r="E130" s="5"/>
      <c r="F130" s="111"/>
      <c r="G130" s="6"/>
      <c r="H130" s="80"/>
      <c r="I130" s="178"/>
    </row>
    <row r="131" spans="2:9" s="165" customFormat="1" ht="24" customHeight="1" x14ac:dyDescent="0.25">
      <c r="B131" s="64" t="s">
        <v>91</v>
      </c>
      <c r="C131" s="36"/>
      <c r="D131" s="36"/>
      <c r="E131" s="36"/>
      <c r="F131" s="51"/>
      <c r="G131" s="37"/>
      <c r="H131" s="173"/>
      <c r="I131" s="179"/>
    </row>
    <row r="132" spans="2:9" s="165" customFormat="1" ht="24" customHeight="1" thickBot="1" x14ac:dyDescent="0.3">
      <c r="B132" s="65"/>
      <c r="C132" s="38"/>
      <c r="D132" s="38"/>
      <c r="E132" s="38"/>
      <c r="F132" s="112"/>
      <c r="G132" s="39"/>
      <c r="H132" s="59"/>
      <c r="I132" s="180" t="s">
        <v>92</v>
      </c>
    </row>
    <row r="133" spans="2:9" s="165" customFormat="1" ht="24" customHeight="1" x14ac:dyDescent="0.25">
      <c r="B133" s="64" t="s">
        <v>2</v>
      </c>
      <c r="C133" s="66" t="s">
        <v>3</v>
      </c>
      <c r="D133" s="9"/>
      <c r="E133" s="9"/>
      <c r="F133" s="67" t="s">
        <v>4</v>
      </c>
      <c r="G133" s="11" t="s">
        <v>5</v>
      </c>
      <c r="H133" s="181" t="s">
        <v>6</v>
      </c>
      <c r="I133" s="182" t="s">
        <v>7</v>
      </c>
    </row>
    <row r="134" spans="2:9" s="165" customFormat="1" ht="24" customHeight="1" thickBot="1" x14ac:dyDescent="0.3">
      <c r="B134" s="68"/>
      <c r="C134" s="69"/>
      <c r="D134" s="13"/>
      <c r="E134" s="13"/>
      <c r="F134" s="70"/>
      <c r="G134" s="15"/>
      <c r="H134" s="183" t="s">
        <v>8</v>
      </c>
      <c r="I134" s="184" t="s">
        <v>8</v>
      </c>
    </row>
    <row r="135" spans="2:9" s="165" customFormat="1" ht="24" customHeight="1" x14ac:dyDescent="0.25">
      <c r="B135" s="278">
        <v>2100</v>
      </c>
      <c r="C135" s="271" t="s">
        <v>93</v>
      </c>
      <c r="D135" s="249"/>
      <c r="E135" s="249"/>
      <c r="F135" s="250"/>
      <c r="G135" s="251"/>
      <c r="H135" s="259"/>
      <c r="I135" s="263"/>
    </row>
    <row r="136" spans="2:9" s="165" customFormat="1" ht="24" customHeight="1" x14ac:dyDescent="0.25">
      <c r="B136" s="28"/>
      <c r="C136" s="109"/>
      <c r="D136" s="19"/>
      <c r="E136" s="19"/>
      <c r="F136" s="47"/>
      <c r="G136" s="86"/>
      <c r="H136" s="60"/>
      <c r="I136" s="264"/>
    </row>
    <row r="137" spans="2:9" s="165" customFormat="1" ht="24" customHeight="1" x14ac:dyDescent="0.25">
      <c r="B137" s="28">
        <v>21.01</v>
      </c>
      <c r="C137" s="54" t="s">
        <v>94</v>
      </c>
      <c r="D137" s="29"/>
      <c r="E137" s="19"/>
      <c r="F137" s="47"/>
      <c r="G137" s="86"/>
      <c r="H137" s="60"/>
      <c r="I137" s="264"/>
    </row>
    <row r="138" spans="2:9" s="165" customFormat="1" ht="24" customHeight="1" x14ac:dyDescent="0.25">
      <c r="B138" s="28"/>
      <c r="C138" s="54"/>
      <c r="D138" s="29"/>
      <c r="E138" s="19"/>
      <c r="F138" s="47"/>
      <c r="G138" s="86"/>
      <c r="H138" s="60"/>
      <c r="I138" s="264"/>
    </row>
    <row r="139" spans="2:9" s="165" customFormat="1" ht="24" customHeight="1" x14ac:dyDescent="0.25">
      <c r="B139" s="28"/>
      <c r="C139" s="20" t="s">
        <v>95</v>
      </c>
      <c r="D139" s="29"/>
      <c r="E139" s="19"/>
      <c r="F139" s="47"/>
      <c r="G139" s="86"/>
      <c r="H139" s="60"/>
      <c r="I139" s="264"/>
    </row>
    <row r="140" spans="2:9" s="165" customFormat="1" ht="24" customHeight="1" x14ac:dyDescent="0.25">
      <c r="B140" s="28"/>
      <c r="C140" s="19"/>
      <c r="D140" s="29"/>
      <c r="E140" s="19"/>
      <c r="F140" s="47"/>
      <c r="G140" s="86"/>
      <c r="H140" s="60"/>
      <c r="I140" s="264"/>
    </row>
    <row r="141" spans="2:9" s="165" customFormat="1" ht="24" customHeight="1" x14ac:dyDescent="0.25">
      <c r="B141" s="28"/>
      <c r="C141" s="20" t="s">
        <v>96</v>
      </c>
      <c r="D141" s="29"/>
      <c r="E141" s="19"/>
      <c r="F141" s="23" t="s">
        <v>97</v>
      </c>
      <c r="G141" s="86">
        <f>100*4</f>
        <v>400</v>
      </c>
      <c r="H141" s="60"/>
      <c r="I141" s="264">
        <f>H141*G141</f>
        <v>0</v>
      </c>
    </row>
    <row r="142" spans="2:9" s="165" customFormat="1" ht="24" customHeight="1" x14ac:dyDescent="0.25">
      <c r="B142" s="28"/>
      <c r="C142" s="54"/>
      <c r="D142" s="29"/>
      <c r="E142" s="19"/>
      <c r="F142" s="23"/>
      <c r="G142" s="86"/>
      <c r="H142" s="60"/>
      <c r="I142" s="264"/>
    </row>
    <row r="143" spans="2:9" s="165" customFormat="1" ht="24" customHeight="1" x14ac:dyDescent="0.25">
      <c r="B143" s="28" t="s">
        <v>98</v>
      </c>
      <c r="C143" s="54" t="s">
        <v>99</v>
      </c>
      <c r="D143" s="29"/>
      <c r="E143" s="19"/>
      <c r="F143" s="23"/>
      <c r="G143" s="86"/>
      <c r="H143" s="60"/>
      <c r="I143" s="264"/>
    </row>
    <row r="144" spans="2:9" s="165" customFormat="1" ht="24" customHeight="1" x14ac:dyDescent="0.25">
      <c r="B144" s="28"/>
      <c r="C144" s="54"/>
      <c r="D144" s="29"/>
      <c r="E144" s="19"/>
      <c r="F144" s="23"/>
      <c r="G144" s="86"/>
      <c r="H144" s="60"/>
      <c r="I144" s="264"/>
    </row>
    <row r="145" spans="2:9" s="165" customFormat="1" ht="24" customHeight="1" x14ac:dyDescent="0.25">
      <c r="B145" s="22"/>
      <c r="C145" s="20" t="s">
        <v>100</v>
      </c>
      <c r="D145" s="19"/>
      <c r="E145" s="19"/>
      <c r="F145" s="23"/>
      <c r="G145" s="73"/>
      <c r="H145" s="223"/>
      <c r="I145" s="264"/>
    </row>
    <row r="146" spans="2:9" s="165" customFormat="1" ht="24" customHeight="1" x14ac:dyDescent="0.25">
      <c r="B146" s="22"/>
      <c r="C146" s="20" t="s">
        <v>101</v>
      </c>
      <c r="D146" s="19"/>
      <c r="E146" s="19"/>
      <c r="F146" s="23" t="s">
        <v>54</v>
      </c>
      <c r="G146" s="86"/>
      <c r="H146" s="223"/>
      <c r="I146" s="264"/>
    </row>
    <row r="147" spans="2:9" s="165" customFormat="1" ht="24" customHeight="1" x14ac:dyDescent="0.25">
      <c r="B147" s="22"/>
      <c r="C147" s="20"/>
      <c r="D147" s="19"/>
      <c r="E147" s="19"/>
      <c r="F147" s="23"/>
      <c r="G147" s="73"/>
      <c r="H147" s="223"/>
      <c r="I147" s="264"/>
    </row>
    <row r="148" spans="2:9" s="165" customFormat="1" ht="24" customHeight="1" x14ac:dyDescent="0.25">
      <c r="B148" s="28" t="s">
        <v>102</v>
      </c>
      <c r="C148" s="54" t="s">
        <v>103</v>
      </c>
      <c r="D148" s="19"/>
      <c r="E148" s="19"/>
      <c r="F148" s="23" t="s">
        <v>38</v>
      </c>
      <c r="G148" s="73"/>
      <c r="H148" s="223"/>
      <c r="I148" s="264"/>
    </row>
    <row r="149" spans="2:9" s="165" customFormat="1" ht="24" customHeight="1" x14ac:dyDescent="0.25">
      <c r="B149" s="28"/>
      <c r="C149" s="54"/>
      <c r="D149" s="19"/>
      <c r="E149" s="19"/>
      <c r="F149" s="23"/>
      <c r="G149" s="73"/>
      <c r="H149" s="223"/>
      <c r="I149" s="264"/>
    </row>
    <row r="150" spans="2:9" s="165" customFormat="1" ht="24" customHeight="1" x14ac:dyDescent="0.25">
      <c r="B150" s="28"/>
      <c r="C150" s="54" t="s">
        <v>104</v>
      </c>
      <c r="D150" s="19"/>
      <c r="E150" s="19"/>
      <c r="F150" s="23"/>
      <c r="G150" s="73"/>
      <c r="H150" s="223"/>
      <c r="I150" s="264"/>
    </row>
    <row r="151" spans="2:9" s="165" customFormat="1" ht="24" customHeight="1" x14ac:dyDescent="0.25">
      <c r="B151" s="28"/>
      <c r="C151" s="54"/>
      <c r="D151" s="19"/>
      <c r="E151" s="19"/>
      <c r="F151" s="23"/>
      <c r="G151" s="73"/>
      <c r="H151" s="223"/>
      <c r="I151" s="264"/>
    </row>
    <row r="152" spans="2:9" s="165" customFormat="1" ht="24" customHeight="1" x14ac:dyDescent="0.25">
      <c r="B152" s="28"/>
      <c r="C152" s="20" t="s">
        <v>105</v>
      </c>
      <c r="D152" s="19"/>
      <c r="E152" s="19"/>
      <c r="F152" s="23" t="s">
        <v>106</v>
      </c>
      <c r="G152" s="73"/>
      <c r="H152" s="223"/>
      <c r="I152" s="264"/>
    </row>
    <row r="153" spans="2:9" s="165" customFormat="1" ht="24" customHeight="1" x14ac:dyDescent="0.25">
      <c r="B153" s="28"/>
      <c r="C153" s="54"/>
      <c r="D153" s="19"/>
      <c r="E153" s="19"/>
      <c r="F153" s="23"/>
      <c r="G153" s="73"/>
      <c r="H153" s="223"/>
      <c r="I153" s="264"/>
    </row>
    <row r="154" spans="2:9" s="165" customFormat="1" ht="24" customHeight="1" x14ac:dyDescent="0.25">
      <c r="B154" s="28"/>
      <c r="C154" s="20" t="s">
        <v>107</v>
      </c>
      <c r="D154" s="19"/>
      <c r="E154" s="19"/>
      <c r="F154" s="23" t="s">
        <v>106</v>
      </c>
      <c r="G154" s="73"/>
      <c r="H154" s="223"/>
      <c r="I154" s="264"/>
    </row>
    <row r="155" spans="2:9" s="165" customFormat="1" ht="24" customHeight="1" x14ac:dyDescent="0.25">
      <c r="B155" s="28"/>
      <c r="C155" s="54"/>
      <c r="D155" s="19"/>
      <c r="E155" s="19"/>
      <c r="F155" s="23"/>
      <c r="G155" s="73"/>
      <c r="H155" s="223"/>
      <c r="I155" s="264"/>
    </row>
    <row r="156" spans="2:9" s="165" customFormat="1" ht="24" customHeight="1" x14ac:dyDescent="0.25">
      <c r="B156" s="28"/>
      <c r="C156" s="54" t="s">
        <v>108</v>
      </c>
      <c r="D156" s="19"/>
      <c r="E156" s="19"/>
      <c r="F156" s="23"/>
      <c r="G156" s="73"/>
      <c r="H156" s="223"/>
      <c r="I156" s="264"/>
    </row>
    <row r="157" spans="2:9" s="165" customFormat="1" ht="24" customHeight="1" x14ac:dyDescent="0.25">
      <c r="B157" s="28"/>
      <c r="C157" s="54"/>
      <c r="D157" s="19"/>
      <c r="E157" s="19"/>
      <c r="F157" s="23"/>
      <c r="G157" s="73"/>
      <c r="H157" s="223"/>
      <c r="I157" s="264"/>
    </row>
    <row r="158" spans="2:9" s="165" customFormat="1" ht="24" customHeight="1" x14ac:dyDescent="0.25">
      <c r="B158" s="28"/>
      <c r="C158" s="20" t="s">
        <v>109</v>
      </c>
      <c r="D158" s="19"/>
      <c r="E158" s="19"/>
      <c r="F158" s="23" t="s">
        <v>106</v>
      </c>
      <c r="G158" s="73"/>
      <c r="H158" s="223"/>
      <c r="I158" s="264"/>
    </row>
    <row r="159" spans="2:9" s="165" customFormat="1" ht="24" customHeight="1" x14ac:dyDescent="0.25">
      <c r="B159" s="28"/>
      <c r="C159" s="54"/>
      <c r="D159" s="19"/>
      <c r="E159" s="19"/>
      <c r="F159" s="23"/>
      <c r="G159" s="73"/>
      <c r="H159" s="223"/>
      <c r="I159" s="264"/>
    </row>
    <row r="160" spans="2:9" s="165" customFormat="1" ht="24" customHeight="1" x14ac:dyDescent="0.25">
      <c r="B160" s="28"/>
      <c r="C160" s="20" t="s">
        <v>110</v>
      </c>
      <c r="D160" s="19"/>
      <c r="E160" s="19"/>
      <c r="F160" s="23" t="s">
        <v>106</v>
      </c>
      <c r="G160" s="73"/>
      <c r="H160" s="223"/>
      <c r="I160" s="264">
        <f>G160*H160</f>
        <v>0</v>
      </c>
    </row>
    <row r="161" spans="2:9" s="165" customFormat="1" ht="24" customHeight="1" x14ac:dyDescent="0.25">
      <c r="B161" s="22"/>
      <c r="C161" s="20"/>
      <c r="D161" s="19"/>
      <c r="E161" s="19"/>
      <c r="F161" s="23"/>
      <c r="G161" s="73"/>
      <c r="H161" s="223"/>
      <c r="I161" s="264"/>
    </row>
    <row r="162" spans="2:9" s="165" customFormat="1" ht="24" customHeight="1" x14ac:dyDescent="0.25">
      <c r="B162" s="28" t="s">
        <v>111</v>
      </c>
      <c r="C162" s="54" t="s">
        <v>112</v>
      </c>
      <c r="D162" s="19"/>
      <c r="E162" s="19"/>
      <c r="F162" s="23" t="s">
        <v>38</v>
      </c>
      <c r="G162" s="73"/>
      <c r="H162" s="223"/>
      <c r="I162" s="264"/>
    </row>
    <row r="163" spans="2:9" s="165" customFormat="1" ht="24" customHeight="1" x14ac:dyDescent="0.25">
      <c r="B163" s="22"/>
      <c r="C163" s="20"/>
      <c r="D163" s="19"/>
      <c r="E163" s="19"/>
      <c r="F163" s="23"/>
      <c r="G163" s="73"/>
      <c r="H163" s="223"/>
      <c r="I163" s="264"/>
    </row>
    <row r="164" spans="2:9" s="165" customFormat="1" ht="24" customHeight="1" x14ac:dyDescent="0.25">
      <c r="B164" s="22"/>
      <c r="C164" s="20" t="s">
        <v>113</v>
      </c>
      <c r="D164" s="19"/>
      <c r="E164" s="19"/>
      <c r="F164" s="23" t="s">
        <v>106</v>
      </c>
      <c r="G164" s="73">
        <f>390*50</f>
        <v>19500</v>
      </c>
      <c r="H164" s="223"/>
      <c r="I164" s="264"/>
    </row>
    <row r="165" spans="2:9" s="165" customFormat="1" ht="24" customHeight="1" x14ac:dyDescent="0.25">
      <c r="B165" s="22"/>
      <c r="C165" s="54"/>
      <c r="D165" s="19"/>
      <c r="E165" s="19"/>
      <c r="F165" s="23"/>
      <c r="G165" s="73"/>
      <c r="H165" s="223"/>
      <c r="I165" s="264"/>
    </row>
    <row r="166" spans="2:9" s="165" customFormat="1" ht="24" customHeight="1" x14ac:dyDescent="0.25">
      <c r="B166" s="31"/>
      <c r="C166" s="20" t="s">
        <v>114</v>
      </c>
      <c r="D166" s="19"/>
      <c r="E166" s="19"/>
      <c r="F166" s="23" t="s">
        <v>106</v>
      </c>
      <c r="G166" s="73"/>
      <c r="H166" s="223"/>
      <c r="I166" s="264"/>
    </row>
    <row r="167" spans="2:9" s="165" customFormat="1" ht="24" customHeight="1" thickBot="1" x14ac:dyDescent="0.3">
      <c r="B167" s="233"/>
      <c r="C167" s="103"/>
      <c r="D167" s="104"/>
      <c r="E167" s="104"/>
      <c r="F167" s="625"/>
      <c r="G167" s="632"/>
      <c r="H167" s="105"/>
      <c r="I167" s="633"/>
    </row>
    <row r="168" spans="2:9" s="165" customFormat="1" ht="24" customHeight="1" thickBot="1" x14ac:dyDescent="0.3">
      <c r="B168" s="33" t="s">
        <v>115</v>
      </c>
      <c r="C168" s="34"/>
      <c r="D168" s="34"/>
      <c r="E168" s="34"/>
      <c r="F168" s="34"/>
      <c r="G168" s="35"/>
      <c r="H168" s="171"/>
      <c r="I168" s="172">
        <f>SUM(I136:I167)</f>
        <v>0</v>
      </c>
    </row>
    <row r="169" spans="2:9" s="165" customFormat="1" ht="24" customHeight="1" x14ac:dyDescent="0.25">
      <c r="B169" s="4"/>
      <c r="C169" s="5"/>
      <c r="D169" s="5"/>
      <c r="E169" s="5"/>
      <c r="F169" s="5"/>
      <c r="G169" s="6"/>
      <c r="H169" s="80"/>
      <c r="I169" s="96"/>
    </row>
    <row r="170" spans="2:9" s="165" customFormat="1" ht="24" customHeight="1" thickBot="1" x14ac:dyDescent="0.3">
      <c r="B170" s="4"/>
      <c r="C170" s="5"/>
      <c r="D170" s="5"/>
      <c r="E170" s="5"/>
      <c r="F170" s="5"/>
      <c r="G170" s="6"/>
      <c r="H170" s="80"/>
      <c r="I170" s="96"/>
    </row>
    <row r="171" spans="2:9" s="165" customFormat="1" ht="24" customHeight="1" x14ac:dyDescent="0.25">
      <c r="B171" s="64" t="s">
        <v>2</v>
      </c>
      <c r="C171" s="66" t="s">
        <v>3</v>
      </c>
      <c r="D171" s="9"/>
      <c r="E171" s="9"/>
      <c r="F171" s="67" t="s">
        <v>4</v>
      </c>
      <c r="G171" s="11" t="s">
        <v>5</v>
      </c>
      <c r="H171" s="181" t="s">
        <v>6</v>
      </c>
      <c r="I171" s="182" t="s">
        <v>7</v>
      </c>
    </row>
    <row r="172" spans="2:9" s="165" customFormat="1" ht="24" customHeight="1" thickBot="1" x14ac:dyDescent="0.3">
      <c r="B172" s="68"/>
      <c r="C172" s="69"/>
      <c r="D172" s="13"/>
      <c r="E172" s="13"/>
      <c r="F172" s="70"/>
      <c r="G172" s="15"/>
      <c r="H172" s="183" t="s">
        <v>8</v>
      </c>
      <c r="I172" s="184" t="s">
        <v>8</v>
      </c>
    </row>
    <row r="173" spans="2:9" s="165" customFormat="1" ht="24" customHeight="1" x14ac:dyDescent="0.25">
      <c r="B173" s="278">
        <v>2200</v>
      </c>
      <c r="C173" s="248" t="s">
        <v>116</v>
      </c>
      <c r="D173" s="249"/>
      <c r="E173" s="243"/>
      <c r="F173" s="279"/>
      <c r="G173" s="280"/>
      <c r="H173" s="262"/>
      <c r="I173" s="263"/>
    </row>
    <row r="174" spans="2:9" s="165" customFormat="1" ht="24" customHeight="1" x14ac:dyDescent="0.25">
      <c r="B174" s="28">
        <v>22.01</v>
      </c>
      <c r="C174" s="54" t="s">
        <v>117</v>
      </c>
      <c r="D174" s="19"/>
      <c r="E174" s="19"/>
      <c r="F174" s="23"/>
      <c r="G174" s="73"/>
      <c r="H174" s="223"/>
      <c r="I174" s="264"/>
    </row>
    <row r="175" spans="2:9" s="165" customFormat="1" ht="24" customHeight="1" x14ac:dyDescent="0.25">
      <c r="B175" s="22"/>
      <c r="C175" s="20" t="s">
        <v>95</v>
      </c>
      <c r="D175" s="19"/>
      <c r="E175" s="19"/>
      <c r="F175" s="23"/>
      <c r="G175" s="73"/>
      <c r="H175" s="223"/>
      <c r="I175" s="264"/>
    </row>
    <row r="176" spans="2:9" s="165" customFormat="1" ht="24" customHeight="1" x14ac:dyDescent="0.25">
      <c r="B176" s="22"/>
      <c r="C176" s="20" t="s">
        <v>118</v>
      </c>
      <c r="D176" s="19"/>
      <c r="E176" s="19"/>
      <c r="F176" s="23" t="s">
        <v>97</v>
      </c>
      <c r="G176" s="73"/>
      <c r="H176" s="223"/>
      <c r="I176" s="264"/>
    </row>
    <row r="177" spans="2:9" s="165" customFormat="1" ht="24" customHeight="1" x14ac:dyDescent="0.25">
      <c r="B177" s="31"/>
      <c r="C177" s="20" t="s">
        <v>119</v>
      </c>
      <c r="D177" s="19"/>
      <c r="E177" s="19"/>
      <c r="F177" s="23" t="s">
        <v>97</v>
      </c>
      <c r="G177" s="73"/>
      <c r="H177" s="223"/>
      <c r="I177" s="264"/>
    </row>
    <row r="178" spans="2:9" s="165" customFormat="1" ht="24" customHeight="1" x14ac:dyDescent="0.25">
      <c r="B178" s="28">
        <v>22.02</v>
      </c>
      <c r="C178" s="54" t="s">
        <v>120</v>
      </c>
      <c r="D178" s="19"/>
      <c r="E178" s="19"/>
      <c r="F178" s="23"/>
      <c r="G178" s="73"/>
      <c r="H178" s="223"/>
      <c r="I178" s="264"/>
    </row>
    <row r="179" spans="2:9" s="165" customFormat="1" ht="24" customHeight="1" x14ac:dyDescent="0.25">
      <c r="B179" s="31"/>
      <c r="C179" s="20" t="s">
        <v>121</v>
      </c>
      <c r="D179" s="19"/>
      <c r="E179" s="19"/>
      <c r="F179" s="23" t="s">
        <v>97</v>
      </c>
      <c r="G179" s="73"/>
      <c r="H179" s="223"/>
      <c r="I179" s="264"/>
    </row>
    <row r="180" spans="2:9" s="165" customFormat="1" ht="24" customHeight="1" x14ac:dyDescent="0.25">
      <c r="B180" s="31"/>
      <c r="C180" s="74" t="s">
        <v>122</v>
      </c>
      <c r="D180" s="75"/>
      <c r="E180" s="19"/>
      <c r="F180" s="23" t="s">
        <v>97</v>
      </c>
      <c r="G180" s="73"/>
      <c r="H180" s="223"/>
      <c r="I180" s="264"/>
    </row>
    <row r="181" spans="2:9" s="165" customFormat="1" ht="24" customHeight="1" x14ac:dyDescent="0.25">
      <c r="B181" s="28" t="s">
        <v>123</v>
      </c>
      <c r="C181" s="54" t="s">
        <v>124</v>
      </c>
      <c r="D181" s="19"/>
      <c r="E181" s="19"/>
      <c r="F181" s="23"/>
      <c r="G181" s="73"/>
      <c r="H181" s="223"/>
      <c r="I181" s="264"/>
    </row>
    <row r="182" spans="2:9" s="165" customFormat="1" ht="24" customHeight="1" x14ac:dyDescent="0.25">
      <c r="B182" s="31"/>
      <c r="C182" s="20" t="s">
        <v>125</v>
      </c>
      <c r="D182" s="19"/>
      <c r="E182" s="19"/>
      <c r="F182" s="23"/>
      <c r="G182" s="73"/>
      <c r="H182" s="223"/>
      <c r="I182" s="264"/>
    </row>
    <row r="183" spans="2:9" s="165" customFormat="1" ht="24" customHeight="1" x14ac:dyDescent="0.25">
      <c r="B183" s="31"/>
      <c r="C183" s="20" t="s">
        <v>126</v>
      </c>
      <c r="D183" s="19"/>
      <c r="E183" s="19"/>
      <c r="F183" s="23" t="s">
        <v>106</v>
      </c>
      <c r="G183" s="73"/>
      <c r="H183" s="223"/>
      <c r="I183" s="264"/>
    </row>
    <row r="184" spans="2:9" s="165" customFormat="1" ht="24" customHeight="1" x14ac:dyDescent="0.25">
      <c r="B184" s="31"/>
      <c r="C184" s="20" t="s">
        <v>127</v>
      </c>
      <c r="D184" s="19"/>
      <c r="E184" s="19"/>
      <c r="F184" s="23" t="s">
        <v>106</v>
      </c>
      <c r="G184" s="73">
        <f>10*7*4</f>
        <v>280</v>
      </c>
      <c r="H184" s="223"/>
      <c r="I184" s="264">
        <f>H184*G184</f>
        <v>0</v>
      </c>
    </row>
    <row r="185" spans="2:9" s="165" customFormat="1" ht="24" customHeight="1" x14ac:dyDescent="0.25">
      <c r="B185" s="28" t="s">
        <v>128</v>
      </c>
      <c r="C185" s="54" t="s">
        <v>129</v>
      </c>
      <c r="D185" s="19"/>
      <c r="E185" s="19"/>
      <c r="F185" s="23"/>
      <c r="G185" s="73"/>
      <c r="H185" s="223"/>
      <c r="I185" s="264"/>
    </row>
    <row r="186" spans="2:9" s="165" customFormat="1" ht="24" customHeight="1" x14ac:dyDescent="0.25">
      <c r="B186" s="22"/>
      <c r="C186" s="20" t="s">
        <v>130</v>
      </c>
      <c r="D186" s="19"/>
      <c r="E186" s="19"/>
      <c r="F186" s="23" t="s">
        <v>54</v>
      </c>
      <c r="G186" s="73">
        <f>10*7*7*4</f>
        <v>1960</v>
      </c>
      <c r="H186" s="223"/>
      <c r="I186" s="264">
        <f t="shared" ref="I186:I194" si="3">H186*G186</f>
        <v>0</v>
      </c>
    </row>
    <row r="187" spans="2:9" s="165" customFormat="1" ht="24" customHeight="1" x14ac:dyDescent="0.25">
      <c r="B187" s="22"/>
      <c r="C187" s="20" t="s">
        <v>131</v>
      </c>
      <c r="D187" s="19"/>
      <c r="E187" s="19"/>
      <c r="F187" s="23"/>
      <c r="G187" s="246"/>
      <c r="H187" s="223"/>
      <c r="I187" s="264"/>
    </row>
    <row r="188" spans="2:9" s="165" customFormat="1" ht="24" customHeight="1" x14ac:dyDescent="0.25">
      <c r="B188" s="28" t="s">
        <v>132</v>
      </c>
      <c r="C188" s="54" t="s">
        <v>133</v>
      </c>
      <c r="D188" s="19"/>
      <c r="E188" s="19"/>
      <c r="F188" s="23"/>
      <c r="G188" s="246"/>
      <c r="H188" s="223"/>
      <c r="I188" s="264"/>
    </row>
    <row r="189" spans="2:9" s="165" customFormat="1" ht="24" customHeight="1" x14ac:dyDescent="0.25">
      <c r="B189" s="22"/>
      <c r="C189" s="20" t="s">
        <v>121</v>
      </c>
      <c r="D189" s="19"/>
      <c r="E189" s="19"/>
      <c r="F189" s="23" t="s">
        <v>54</v>
      </c>
      <c r="G189" s="73">
        <f>G186*40%</f>
        <v>784</v>
      </c>
      <c r="H189" s="223"/>
      <c r="I189" s="264">
        <f t="shared" si="3"/>
        <v>0</v>
      </c>
    </row>
    <row r="190" spans="2:9" s="165" customFormat="1" ht="24" customHeight="1" x14ac:dyDescent="0.25">
      <c r="B190" s="22"/>
      <c r="C190" s="20" t="s">
        <v>122</v>
      </c>
      <c r="D190" s="19"/>
      <c r="E190" s="19"/>
      <c r="F190" s="23" t="s">
        <v>54</v>
      </c>
      <c r="G190" s="73">
        <f>G186*10%</f>
        <v>196</v>
      </c>
      <c r="H190" s="223"/>
      <c r="I190" s="264">
        <f t="shared" si="3"/>
        <v>0</v>
      </c>
    </row>
    <row r="191" spans="2:9" s="165" customFormat="1" ht="24" customHeight="1" x14ac:dyDescent="0.25">
      <c r="B191" s="28" t="s">
        <v>134</v>
      </c>
      <c r="C191" s="54" t="s">
        <v>135</v>
      </c>
      <c r="D191" s="29"/>
      <c r="E191" s="19"/>
      <c r="F191" s="23"/>
      <c r="G191" s="73"/>
      <c r="H191" s="223"/>
      <c r="I191" s="264"/>
    </row>
    <row r="192" spans="2:9" s="165" customFormat="1" ht="24" customHeight="1" x14ac:dyDescent="0.25">
      <c r="B192" s="31"/>
      <c r="C192" s="20" t="s">
        <v>136</v>
      </c>
      <c r="D192" s="19"/>
      <c r="E192" s="19"/>
      <c r="F192" s="23" t="s">
        <v>38</v>
      </c>
      <c r="G192" s="73"/>
      <c r="H192" s="223"/>
      <c r="I192" s="264"/>
    </row>
    <row r="193" spans="2:9" s="165" customFormat="1" ht="24" customHeight="1" x14ac:dyDescent="0.25">
      <c r="B193" s="31"/>
      <c r="C193" s="20" t="s">
        <v>137</v>
      </c>
      <c r="D193" s="19"/>
      <c r="E193" s="19"/>
      <c r="F193" s="23" t="s">
        <v>106</v>
      </c>
      <c r="G193" s="73">
        <f>30*7*4</f>
        <v>840</v>
      </c>
      <c r="H193" s="223"/>
      <c r="I193" s="264">
        <f t="shared" si="3"/>
        <v>0</v>
      </c>
    </row>
    <row r="194" spans="2:9" s="165" customFormat="1" ht="24" customHeight="1" x14ac:dyDescent="0.25">
      <c r="B194" s="31"/>
      <c r="C194" s="20" t="s">
        <v>138</v>
      </c>
      <c r="D194" s="19"/>
      <c r="E194" s="19"/>
      <c r="F194" s="23" t="s">
        <v>106</v>
      </c>
      <c r="G194" s="73">
        <f>10*7*4</f>
        <v>280</v>
      </c>
      <c r="H194" s="223"/>
      <c r="I194" s="264">
        <f t="shared" si="3"/>
        <v>0</v>
      </c>
    </row>
    <row r="195" spans="2:9" s="165" customFormat="1" ht="24" customHeight="1" x14ac:dyDescent="0.25">
      <c r="B195" s="31"/>
      <c r="C195" s="20" t="s">
        <v>139</v>
      </c>
      <c r="D195" s="19"/>
      <c r="E195" s="19"/>
      <c r="F195" s="23" t="s">
        <v>38</v>
      </c>
      <c r="G195" s="73"/>
      <c r="H195" s="223"/>
      <c r="I195" s="264"/>
    </row>
    <row r="196" spans="2:9" s="165" customFormat="1" ht="24" customHeight="1" x14ac:dyDescent="0.25">
      <c r="B196" s="31"/>
      <c r="C196" s="20" t="s">
        <v>140</v>
      </c>
      <c r="D196" s="19"/>
      <c r="E196" s="19"/>
      <c r="F196" s="23" t="s">
        <v>106</v>
      </c>
      <c r="G196" s="73"/>
      <c r="H196" s="223"/>
      <c r="I196" s="264"/>
    </row>
    <row r="197" spans="2:9" s="165" customFormat="1" ht="24" customHeight="1" x14ac:dyDescent="0.25">
      <c r="B197" s="31"/>
      <c r="C197" s="20" t="s">
        <v>141</v>
      </c>
      <c r="D197" s="19"/>
      <c r="E197" s="19"/>
      <c r="F197" s="23" t="s">
        <v>106</v>
      </c>
      <c r="G197" s="73"/>
      <c r="H197" s="223"/>
      <c r="I197" s="264"/>
    </row>
    <row r="198" spans="2:9" s="165" customFormat="1" ht="24" customHeight="1" thickBot="1" x14ac:dyDescent="0.3">
      <c r="B198" s="634"/>
      <c r="C198" s="635"/>
      <c r="D198" s="104"/>
      <c r="E198" s="104"/>
      <c r="F198" s="625"/>
      <c r="G198" s="632"/>
      <c r="H198" s="105"/>
      <c r="I198" s="633"/>
    </row>
    <row r="199" spans="2:9" s="165" customFormat="1" ht="24" customHeight="1" thickBot="1" x14ac:dyDescent="0.3">
      <c r="B199" s="76" t="s">
        <v>142</v>
      </c>
      <c r="C199" s="77"/>
      <c r="D199" s="77"/>
      <c r="E199" s="77"/>
      <c r="F199" s="77"/>
      <c r="G199" s="78"/>
      <c r="H199" s="185"/>
      <c r="I199" s="186">
        <f>SUM(I173:I198)</f>
        <v>0</v>
      </c>
    </row>
    <row r="200" spans="2:9" s="165" customFormat="1" ht="24" customHeight="1" x14ac:dyDescent="0.25">
      <c r="B200" s="9"/>
      <c r="C200" s="36"/>
      <c r="D200" s="36"/>
      <c r="E200" s="36"/>
      <c r="F200" s="36"/>
      <c r="G200" s="37"/>
      <c r="H200" s="173"/>
      <c r="I200" s="93"/>
    </row>
    <row r="201" spans="2:9" s="165" customFormat="1" ht="24" customHeight="1" thickBot="1" x14ac:dyDescent="0.3">
      <c r="B201" s="13"/>
      <c r="C201" s="38"/>
      <c r="D201" s="38"/>
      <c r="E201" s="38"/>
      <c r="F201" s="38"/>
      <c r="G201" s="39"/>
      <c r="H201" s="59"/>
      <c r="I201" s="94"/>
    </row>
    <row r="202" spans="2:9" s="165" customFormat="1" ht="24" customHeight="1" x14ac:dyDescent="0.25">
      <c r="B202" s="64" t="s">
        <v>2</v>
      </c>
      <c r="C202" s="66" t="s">
        <v>3</v>
      </c>
      <c r="D202" s="9"/>
      <c r="E202" s="9"/>
      <c r="F202" s="67" t="s">
        <v>4</v>
      </c>
      <c r="G202" s="11" t="s">
        <v>5</v>
      </c>
      <c r="H202" s="181" t="s">
        <v>6</v>
      </c>
      <c r="I202" s="182" t="s">
        <v>7</v>
      </c>
    </row>
    <row r="203" spans="2:9" s="165" customFormat="1" ht="24" customHeight="1" thickBot="1" x14ac:dyDescent="0.3">
      <c r="B203" s="68"/>
      <c r="C203" s="69"/>
      <c r="D203" s="13"/>
      <c r="E203" s="13"/>
      <c r="F203" s="70"/>
      <c r="G203" s="15"/>
      <c r="H203" s="183" t="s">
        <v>8</v>
      </c>
      <c r="I203" s="184" t="s">
        <v>8</v>
      </c>
    </row>
    <row r="204" spans="2:9" s="165" customFormat="1" ht="24" customHeight="1" x14ac:dyDescent="0.25">
      <c r="B204" s="278">
        <v>2300</v>
      </c>
      <c r="C204" s="248" t="s">
        <v>233</v>
      </c>
      <c r="D204" s="249"/>
      <c r="E204" s="243"/>
      <c r="F204" s="279"/>
      <c r="G204" s="251"/>
      <c r="H204" s="259"/>
      <c r="I204" s="263"/>
    </row>
    <row r="205" spans="2:9" s="165" customFormat="1" ht="24" customHeight="1" x14ac:dyDescent="0.25">
      <c r="B205" s="28"/>
      <c r="C205" s="54" t="s">
        <v>234</v>
      </c>
      <c r="D205" s="29"/>
      <c r="E205" s="19"/>
      <c r="F205" s="23"/>
      <c r="G205" s="86"/>
      <c r="H205" s="60"/>
      <c r="I205" s="264"/>
    </row>
    <row r="206" spans="2:9" s="165" customFormat="1" ht="24" customHeight="1" x14ac:dyDescent="0.25">
      <c r="B206" s="53" t="s">
        <v>143</v>
      </c>
      <c r="C206" s="682" t="s">
        <v>144</v>
      </c>
      <c r="D206" s="683"/>
      <c r="E206" s="684"/>
      <c r="F206" s="23"/>
      <c r="G206" s="79"/>
      <c r="H206" s="223"/>
      <c r="I206" s="260"/>
    </row>
    <row r="207" spans="2:9" s="165" customFormat="1" ht="24" customHeight="1" x14ac:dyDescent="0.25">
      <c r="B207" s="53"/>
      <c r="C207" s="20"/>
      <c r="D207" s="19"/>
      <c r="E207" s="19"/>
      <c r="F207" s="23"/>
      <c r="G207" s="79"/>
      <c r="H207" s="223"/>
      <c r="I207" s="260"/>
    </row>
    <row r="208" spans="2:9" s="165" customFormat="1" ht="24" customHeight="1" x14ac:dyDescent="0.25">
      <c r="B208" s="53"/>
      <c r="C208" s="20" t="s">
        <v>145</v>
      </c>
      <c r="D208" s="19"/>
      <c r="E208" s="19"/>
      <c r="F208" s="23" t="s">
        <v>146</v>
      </c>
      <c r="G208" s="79"/>
      <c r="H208" s="223"/>
      <c r="I208" s="260"/>
    </row>
    <row r="209" spans="2:9" s="165" customFormat="1" ht="24" customHeight="1" x14ac:dyDescent="0.25">
      <c r="B209" s="53"/>
      <c r="C209" s="20"/>
      <c r="D209" s="19"/>
      <c r="E209" s="19"/>
      <c r="F209" s="23"/>
      <c r="G209" s="79"/>
      <c r="H209" s="223"/>
      <c r="I209" s="260"/>
    </row>
    <row r="210" spans="2:9" s="165" customFormat="1" ht="24" customHeight="1" x14ac:dyDescent="0.25">
      <c r="B210" s="53"/>
      <c r="C210" s="20" t="s">
        <v>147</v>
      </c>
      <c r="D210" s="19"/>
      <c r="E210" s="19"/>
      <c r="F210" s="23" t="s">
        <v>146</v>
      </c>
      <c r="G210" s="79"/>
      <c r="H210" s="223"/>
      <c r="I210" s="260"/>
    </row>
    <row r="211" spans="2:9" s="165" customFormat="1" ht="24" customHeight="1" x14ac:dyDescent="0.25">
      <c r="B211" s="53"/>
      <c r="C211" s="20"/>
      <c r="D211" s="19"/>
      <c r="E211" s="19"/>
      <c r="F211" s="23"/>
      <c r="G211" s="79"/>
      <c r="H211" s="223"/>
      <c r="I211" s="260"/>
    </row>
    <row r="212" spans="2:9" s="165" customFormat="1" ht="24" customHeight="1" thickBot="1" x14ac:dyDescent="0.3">
      <c r="B212" s="629"/>
      <c r="C212" s="636"/>
      <c r="D212" s="104"/>
      <c r="E212" s="104"/>
      <c r="F212" s="625"/>
      <c r="G212" s="637"/>
      <c r="H212" s="105"/>
      <c r="I212" s="633"/>
    </row>
    <row r="213" spans="2:9" s="165" customFormat="1" ht="24" customHeight="1" thickBot="1" x14ac:dyDescent="0.3">
      <c r="B213" s="33" t="s">
        <v>151</v>
      </c>
      <c r="C213" s="34"/>
      <c r="D213" s="34"/>
      <c r="E213" s="34"/>
      <c r="F213" s="34"/>
      <c r="G213" s="35"/>
      <c r="H213" s="171"/>
      <c r="I213" s="172"/>
    </row>
    <row r="214" spans="2:9" s="165" customFormat="1" ht="24" customHeight="1" x14ac:dyDescent="0.25">
      <c r="B214" s="5"/>
      <c r="C214" s="5"/>
      <c r="D214" s="5"/>
      <c r="E214" s="5"/>
      <c r="F214" s="111"/>
      <c r="G214" s="80"/>
      <c r="H214" s="98"/>
      <c r="I214" s="164"/>
    </row>
    <row r="215" spans="2:9" s="165" customFormat="1" ht="24" customHeight="1" thickBot="1" x14ac:dyDescent="0.3">
      <c r="B215" s="1"/>
      <c r="C215" s="1"/>
      <c r="D215" s="1"/>
      <c r="E215" s="1"/>
      <c r="F215" s="1"/>
      <c r="G215" s="2"/>
      <c r="H215" s="187"/>
      <c r="I215" s="96"/>
    </row>
    <row r="216" spans="2:9" s="165" customFormat="1" ht="24" customHeight="1" x14ac:dyDescent="0.25">
      <c r="B216" s="8" t="s">
        <v>2</v>
      </c>
      <c r="C216" s="9" t="s">
        <v>3</v>
      </c>
      <c r="D216" s="9"/>
      <c r="E216" s="9"/>
      <c r="F216" s="10" t="s">
        <v>4</v>
      </c>
      <c r="G216" s="11" t="s">
        <v>5</v>
      </c>
      <c r="H216" s="166" t="s">
        <v>6</v>
      </c>
      <c r="I216" s="167" t="s">
        <v>7</v>
      </c>
    </row>
    <row r="217" spans="2:9" s="165" customFormat="1" ht="24" customHeight="1" thickBot="1" x14ac:dyDescent="0.3">
      <c r="B217" s="12"/>
      <c r="C217" s="13"/>
      <c r="D217" s="13"/>
      <c r="E217" s="13"/>
      <c r="F217" s="14"/>
      <c r="G217" s="15"/>
      <c r="H217" s="168" t="s">
        <v>8</v>
      </c>
      <c r="I217" s="169" t="s">
        <v>8</v>
      </c>
    </row>
    <row r="218" spans="2:9" s="165" customFormat="1" ht="24" customHeight="1" x14ac:dyDescent="0.25">
      <c r="B218" s="242">
        <v>2500</v>
      </c>
      <c r="C218" s="248" t="s">
        <v>152</v>
      </c>
      <c r="D218" s="249"/>
      <c r="E218" s="249"/>
      <c r="F218" s="261"/>
      <c r="G218" s="273"/>
      <c r="H218" s="262"/>
      <c r="I218" s="274"/>
    </row>
    <row r="219" spans="2:9" s="165" customFormat="1" ht="24" customHeight="1" x14ac:dyDescent="0.25">
      <c r="B219" s="82"/>
      <c r="C219" s="20"/>
      <c r="D219" s="19"/>
      <c r="E219" s="19"/>
      <c r="F219" s="23"/>
      <c r="G219" s="79"/>
      <c r="H219" s="223"/>
      <c r="I219" s="275"/>
    </row>
    <row r="220" spans="2:9" s="165" customFormat="1" ht="24" customHeight="1" x14ac:dyDescent="0.25">
      <c r="B220" s="81" t="s">
        <v>153</v>
      </c>
      <c r="C220" s="20" t="s">
        <v>154</v>
      </c>
      <c r="D220" s="19"/>
      <c r="E220" s="19"/>
      <c r="F220" s="23" t="s">
        <v>146</v>
      </c>
      <c r="G220" s="73"/>
      <c r="H220" s="223"/>
      <c r="I220" s="275"/>
    </row>
    <row r="221" spans="2:9" s="165" customFormat="1" ht="24" customHeight="1" x14ac:dyDescent="0.25">
      <c r="B221" s="82"/>
      <c r="C221" s="20"/>
      <c r="D221" s="19"/>
      <c r="E221" s="19"/>
      <c r="F221" s="23"/>
      <c r="G221" s="73"/>
      <c r="H221" s="223"/>
      <c r="I221" s="275"/>
    </row>
    <row r="222" spans="2:9" s="165" customFormat="1" ht="24" customHeight="1" x14ac:dyDescent="0.25">
      <c r="B222" s="81">
        <v>25.02</v>
      </c>
      <c r="C222" s="20" t="s">
        <v>155</v>
      </c>
      <c r="D222" s="19"/>
      <c r="E222" s="19"/>
      <c r="F222" s="23"/>
      <c r="G222" s="73"/>
      <c r="H222" s="223"/>
      <c r="I222" s="275"/>
    </row>
    <row r="223" spans="2:9" s="165" customFormat="1" ht="24" customHeight="1" x14ac:dyDescent="0.25">
      <c r="B223" s="82"/>
      <c r="C223" s="20"/>
      <c r="D223" s="19"/>
      <c r="E223" s="19"/>
      <c r="F223" s="23"/>
      <c r="G223" s="73"/>
      <c r="H223" s="223"/>
      <c r="I223" s="275"/>
    </row>
    <row r="224" spans="2:9" s="165" customFormat="1" ht="24" customHeight="1" x14ac:dyDescent="0.25">
      <c r="B224" s="82"/>
      <c r="C224" s="20" t="s">
        <v>156</v>
      </c>
      <c r="D224" s="19"/>
      <c r="E224" s="19"/>
      <c r="F224" s="23" t="s">
        <v>97</v>
      </c>
      <c r="G224" s="73"/>
      <c r="H224" s="223"/>
      <c r="I224" s="275"/>
    </row>
    <row r="225" spans="2:11" s="165" customFormat="1" ht="24" customHeight="1" x14ac:dyDescent="0.25">
      <c r="B225" s="82"/>
      <c r="C225" s="20"/>
      <c r="D225" s="19"/>
      <c r="E225" s="19"/>
      <c r="F225" s="23"/>
      <c r="G225" s="73"/>
      <c r="H225" s="223"/>
      <c r="I225" s="275"/>
    </row>
    <row r="226" spans="2:11" s="165" customFormat="1" ht="24" customHeight="1" x14ac:dyDescent="0.25">
      <c r="B226" s="82"/>
      <c r="C226" s="20" t="s">
        <v>157</v>
      </c>
      <c r="D226" s="19"/>
      <c r="E226" s="19"/>
      <c r="F226" s="23" t="s">
        <v>97</v>
      </c>
      <c r="G226" s="73"/>
      <c r="H226" s="223"/>
      <c r="I226" s="275"/>
    </row>
    <row r="227" spans="2:11" s="165" customFormat="1" ht="24" customHeight="1" x14ac:dyDescent="0.25">
      <c r="B227" s="82"/>
      <c r="C227" s="20"/>
      <c r="D227" s="19"/>
      <c r="E227" s="19"/>
      <c r="F227" s="23"/>
      <c r="G227" s="73"/>
      <c r="H227" s="223"/>
      <c r="I227" s="275"/>
    </row>
    <row r="228" spans="2:11" ht="24" customHeight="1" x14ac:dyDescent="0.25">
      <c r="B228" s="82"/>
      <c r="C228" s="20" t="s">
        <v>235</v>
      </c>
      <c r="D228" s="19"/>
      <c r="E228" s="19"/>
      <c r="F228" s="23"/>
      <c r="G228" s="73"/>
      <c r="H228" s="73"/>
      <c r="I228" s="276"/>
      <c r="J228" s="188"/>
      <c r="K228" s="188"/>
    </row>
    <row r="229" spans="2:11" ht="24" customHeight="1" x14ac:dyDescent="0.25">
      <c r="B229" s="82"/>
      <c r="C229" s="20"/>
      <c r="D229" s="19"/>
      <c r="E229" s="19"/>
      <c r="F229" s="23"/>
      <c r="G229" s="73"/>
      <c r="H229" s="73"/>
      <c r="I229" s="276"/>
      <c r="J229" s="188"/>
      <c r="K229" s="188"/>
    </row>
    <row r="230" spans="2:11" ht="24" customHeight="1" x14ac:dyDescent="0.25">
      <c r="B230" s="82"/>
      <c r="C230" s="20" t="s">
        <v>236</v>
      </c>
      <c r="D230" s="19"/>
      <c r="E230" s="19"/>
      <c r="F230" s="23" t="s">
        <v>97</v>
      </c>
      <c r="G230" s="73"/>
      <c r="H230" s="73"/>
      <c r="I230" s="275"/>
      <c r="J230" s="188"/>
      <c r="K230" s="188"/>
    </row>
    <row r="231" spans="2:11" ht="24" customHeight="1" x14ac:dyDescent="0.25">
      <c r="B231" s="82"/>
      <c r="C231" s="20"/>
      <c r="D231" s="19"/>
      <c r="E231" s="19"/>
      <c r="F231" s="23"/>
      <c r="G231" s="73"/>
      <c r="H231" s="73"/>
      <c r="I231" s="276"/>
      <c r="J231" s="188"/>
      <c r="K231" s="188"/>
    </row>
    <row r="232" spans="2:11" ht="24" customHeight="1" x14ac:dyDescent="0.25">
      <c r="B232" s="82"/>
      <c r="C232" s="20" t="s">
        <v>237</v>
      </c>
      <c r="D232" s="19"/>
      <c r="E232" s="19"/>
      <c r="F232" s="23" t="s">
        <v>97</v>
      </c>
      <c r="G232" s="73"/>
      <c r="H232" s="73"/>
      <c r="I232" s="275"/>
      <c r="J232" s="188"/>
      <c r="K232" s="188"/>
    </row>
    <row r="233" spans="2:11" ht="24" customHeight="1" x14ac:dyDescent="0.25">
      <c r="B233" s="82"/>
      <c r="C233" s="20"/>
      <c r="D233" s="19"/>
      <c r="E233" s="19"/>
      <c r="F233" s="23"/>
      <c r="G233" s="73"/>
      <c r="H233" s="73"/>
      <c r="I233" s="276"/>
      <c r="J233" s="188"/>
      <c r="K233" s="188"/>
    </row>
    <row r="234" spans="2:11" ht="24" customHeight="1" x14ac:dyDescent="0.25">
      <c r="B234" s="82"/>
      <c r="C234" s="20" t="s">
        <v>238</v>
      </c>
      <c r="D234" s="19"/>
      <c r="E234" s="19"/>
      <c r="F234" s="23" t="s">
        <v>146</v>
      </c>
      <c r="G234" s="73"/>
      <c r="H234" s="73"/>
      <c r="I234" s="275"/>
      <c r="J234" s="188"/>
      <c r="K234" s="188"/>
    </row>
    <row r="235" spans="2:11" s="165" customFormat="1" ht="24" customHeight="1" x14ac:dyDescent="0.25">
      <c r="B235" s="82"/>
      <c r="C235" s="20"/>
      <c r="D235" s="19"/>
      <c r="E235" s="19"/>
      <c r="F235" s="23"/>
      <c r="G235" s="73"/>
      <c r="H235" s="223"/>
      <c r="I235" s="275"/>
    </row>
    <row r="236" spans="2:11" s="165" customFormat="1" ht="24" customHeight="1" x14ac:dyDescent="0.25">
      <c r="B236" s="81">
        <v>25.03</v>
      </c>
      <c r="C236" s="20" t="s">
        <v>158</v>
      </c>
      <c r="D236" s="19"/>
      <c r="E236" s="19"/>
      <c r="F236" s="23"/>
      <c r="G236" s="73"/>
      <c r="H236" s="223"/>
      <c r="I236" s="275"/>
    </row>
    <row r="237" spans="2:11" s="165" customFormat="1" ht="24" customHeight="1" x14ac:dyDescent="0.25">
      <c r="B237" s="81"/>
      <c r="C237" s="20"/>
      <c r="D237" s="19"/>
      <c r="E237" s="19"/>
      <c r="F237" s="23"/>
      <c r="G237" s="73"/>
      <c r="H237" s="223"/>
      <c r="I237" s="275"/>
    </row>
    <row r="238" spans="2:11" s="165" customFormat="1" ht="24" customHeight="1" x14ac:dyDescent="0.25">
      <c r="B238" s="81"/>
      <c r="C238" s="20" t="s">
        <v>159</v>
      </c>
      <c r="D238" s="19"/>
      <c r="E238" s="19"/>
      <c r="F238" s="23" t="s">
        <v>54</v>
      </c>
      <c r="G238" s="73">
        <f>150/2</f>
        <v>75</v>
      </c>
      <c r="H238" s="223"/>
      <c r="I238" s="275">
        <f>H238*G238</f>
        <v>0</v>
      </c>
    </row>
    <row r="239" spans="2:11" s="165" customFormat="1" ht="24" customHeight="1" x14ac:dyDescent="0.25">
      <c r="B239" s="56"/>
      <c r="C239" s="20"/>
      <c r="D239" s="19"/>
      <c r="E239" s="19"/>
      <c r="F239" s="23"/>
      <c r="G239" s="107"/>
      <c r="H239" s="60"/>
      <c r="I239" s="275"/>
    </row>
    <row r="240" spans="2:11" s="165" customFormat="1" ht="24" customHeight="1" x14ac:dyDescent="0.25">
      <c r="B240" s="81" t="s">
        <v>160</v>
      </c>
      <c r="C240" s="20" t="s">
        <v>161</v>
      </c>
      <c r="D240" s="19"/>
      <c r="E240" s="19"/>
      <c r="F240" s="23" t="s">
        <v>97</v>
      </c>
      <c r="G240" s="245"/>
      <c r="H240" s="60"/>
      <c r="I240" s="275"/>
    </row>
    <row r="241" spans="2:9" s="165" customFormat="1" ht="24" customHeight="1" thickBot="1" x14ac:dyDescent="0.3">
      <c r="B241" s="638"/>
      <c r="C241" s="103"/>
      <c r="D241" s="104"/>
      <c r="E241" s="104"/>
      <c r="F241" s="625"/>
      <c r="G241" s="639"/>
      <c r="H241" s="626"/>
      <c r="I241" s="277"/>
    </row>
    <row r="242" spans="2:9" s="165" customFormat="1" ht="24" customHeight="1" thickBot="1" x14ac:dyDescent="0.3">
      <c r="B242" s="64" t="s">
        <v>162</v>
      </c>
      <c r="C242" s="36"/>
      <c r="D242" s="83"/>
      <c r="E242" s="36"/>
      <c r="F242" s="51"/>
      <c r="G242" s="37"/>
      <c r="H242" s="189"/>
      <c r="I242" s="179">
        <f>SUM(I219:I241)</f>
        <v>0</v>
      </c>
    </row>
    <row r="243" spans="2:9" s="165" customFormat="1" ht="24" customHeight="1" x14ac:dyDescent="0.25">
      <c r="B243" s="9"/>
      <c r="C243" s="36"/>
      <c r="D243" s="36"/>
      <c r="E243" s="36"/>
      <c r="F243" s="51"/>
      <c r="G243" s="37"/>
      <c r="H243" s="173"/>
      <c r="I243" s="176"/>
    </row>
    <row r="244" spans="2:9" s="165" customFormat="1" ht="24" customHeight="1" thickBot="1" x14ac:dyDescent="0.3">
      <c r="B244" s="13"/>
      <c r="C244" s="38"/>
      <c r="D244" s="38"/>
      <c r="E244" s="38"/>
      <c r="F244" s="112"/>
      <c r="G244" s="39"/>
      <c r="H244" s="59"/>
      <c r="I244" s="190"/>
    </row>
    <row r="245" spans="2:9" s="165" customFormat="1" ht="24" customHeight="1" x14ac:dyDescent="0.25">
      <c r="B245" s="8" t="s">
        <v>2</v>
      </c>
      <c r="C245" s="9" t="s">
        <v>3</v>
      </c>
      <c r="D245" s="9"/>
      <c r="E245" s="9"/>
      <c r="F245" s="10" t="s">
        <v>4</v>
      </c>
      <c r="G245" s="11" t="s">
        <v>5</v>
      </c>
      <c r="H245" s="166" t="s">
        <v>6</v>
      </c>
      <c r="I245" s="167" t="s">
        <v>7</v>
      </c>
    </row>
    <row r="246" spans="2:9" s="165" customFormat="1" ht="24" customHeight="1" thickBot="1" x14ac:dyDescent="0.3">
      <c r="B246" s="12"/>
      <c r="C246" s="13"/>
      <c r="D246" s="13"/>
      <c r="E246" s="13"/>
      <c r="F246" s="14"/>
      <c r="G246" s="15"/>
      <c r="H246" s="168" t="s">
        <v>8</v>
      </c>
      <c r="I246" s="169" t="s">
        <v>8</v>
      </c>
    </row>
    <row r="247" spans="2:9" s="165" customFormat="1" ht="24" customHeight="1" x14ac:dyDescent="0.25">
      <c r="B247" s="242">
        <v>2600</v>
      </c>
      <c r="C247" s="271" t="s">
        <v>163</v>
      </c>
      <c r="D247" s="249"/>
      <c r="E247" s="249"/>
      <c r="F247" s="261"/>
      <c r="G247" s="272"/>
      <c r="H247" s="259"/>
      <c r="I247" s="263"/>
    </row>
    <row r="248" spans="2:9" s="165" customFormat="1" ht="24" customHeight="1" x14ac:dyDescent="0.25">
      <c r="B248" s="56"/>
      <c r="C248" s="20"/>
      <c r="D248" s="19"/>
      <c r="E248" s="19"/>
      <c r="F248" s="23"/>
      <c r="G248" s="107"/>
      <c r="H248" s="60"/>
      <c r="I248" s="264"/>
    </row>
    <row r="249" spans="2:9" s="165" customFormat="1" ht="24" customHeight="1" x14ac:dyDescent="0.25">
      <c r="B249" s="81">
        <v>26.01</v>
      </c>
      <c r="C249" s="20" t="s">
        <v>164</v>
      </c>
      <c r="D249" s="19"/>
      <c r="E249" s="19"/>
      <c r="F249" s="23"/>
      <c r="G249" s="107"/>
      <c r="H249" s="60"/>
      <c r="I249" s="264"/>
    </row>
    <row r="250" spans="2:9" s="165" customFormat="1" ht="24" customHeight="1" x14ac:dyDescent="0.25">
      <c r="B250" s="82"/>
      <c r="C250" s="20"/>
      <c r="D250" s="19"/>
      <c r="E250" s="19"/>
      <c r="F250" s="23"/>
      <c r="G250" s="101"/>
      <c r="H250" s="60"/>
      <c r="I250" s="264"/>
    </row>
    <row r="251" spans="2:9" s="165" customFormat="1" ht="24" customHeight="1" x14ac:dyDescent="0.25">
      <c r="B251" s="56"/>
      <c r="C251" s="20" t="s">
        <v>165</v>
      </c>
      <c r="D251" s="19"/>
      <c r="E251" s="19"/>
      <c r="F251" s="23" t="s">
        <v>54</v>
      </c>
      <c r="G251" s="101"/>
      <c r="H251" s="60"/>
      <c r="I251" s="264"/>
    </row>
    <row r="252" spans="2:9" s="165" customFormat="1" ht="24" customHeight="1" x14ac:dyDescent="0.25">
      <c r="B252" s="56"/>
      <c r="C252" s="20" t="s">
        <v>166</v>
      </c>
      <c r="D252" s="19"/>
      <c r="E252" s="19"/>
      <c r="F252" s="23"/>
      <c r="G252" s="101"/>
      <c r="H252" s="60"/>
      <c r="I252" s="264"/>
    </row>
    <row r="253" spans="2:9" s="165" customFormat="1" ht="24" customHeight="1" x14ac:dyDescent="0.25">
      <c r="B253" s="56"/>
      <c r="C253" s="20"/>
      <c r="D253" s="19"/>
      <c r="E253" s="19"/>
      <c r="F253" s="23"/>
      <c r="G253" s="101"/>
      <c r="H253" s="60"/>
      <c r="I253" s="264"/>
    </row>
    <row r="254" spans="2:9" s="165" customFormat="1" ht="24" customHeight="1" x14ac:dyDescent="0.25">
      <c r="B254" s="56"/>
      <c r="C254" s="20" t="s">
        <v>167</v>
      </c>
      <c r="D254" s="19"/>
      <c r="E254" s="19"/>
      <c r="F254" s="23" t="s">
        <v>54</v>
      </c>
      <c r="G254" s="101"/>
      <c r="H254" s="60"/>
      <c r="I254" s="264"/>
    </row>
    <row r="255" spans="2:9" s="165" customFormat="1" ht="24" customHeight="1" x14ac:dyDescent="0.25">
      <c r="B255" s="56"/>
      <c r="C255" s="20" t="s">
        <v>166</v>
      </c>
      <c r="D255" s="19"/>
      <c r="E255" s="19"/>
      <c r="F255" s="23"/>
      <c r="G255" s="101"/>
      <c r="H255" s="60"/>
      <c r="I255" s="264"/>
    </row>
    <row r="256" spans="2:9" s="165" customFormat="1" ht="24" customHeight="1" x14ac:dyDescent="0.25">
      <c r="B256" s="56"/>
      <c r="C256" s="20"/>
      <c r="D256" s="19"/>
      <c r="E256" s="19"/>
      <c r="F256" s="23"/>
      <c r="G256" s="101"/>
      <c r="H256" s="60"/>
      <c r="I256" s="264"/>
    </row>
    <row r="257" spans="2:9" s="165" customFormat="1" ht="24" customHeight="1" x14ac:dyDescent="0.25">
      <c r="B257" s="56">
        <v>26.02</v>
      </c>
      <c r="C257" s="20" t="s">
        <v>168</v>
      </c>
      <c r="D257" s="19"/>
      <c r="E257" s="19"/>
      <c r="F257" s="23" t="s">
        <v>61</v>
      </c>
      <c r="G257" s="101"/>
      <c r="H257" s="60"/>
      <c r="I257" s="264"/>
    </row>
    <row r="258" spans="2:9" s="165" customFormat="1" ht="24" customHeight="1" x14ac:dyDescent="0.25">
      <c r="B258" s="56"/>
      <c r="C258" s="20"/>
      <c r="D258" s="19"/>
      <c r="E258" s="19"/>
      <c r="F258" s="23"/>
      <c r="G258" s="101"/>
      <c r="H258" s="60"/>
      <c r="I258" s="264"/>
    </row>
    <row r="259" spans="2:9" s="165" customFormat="1" ht="24" customHeight="1" thickBot="1" x14ac:dyDescent="0.3">
      <c r="B259" s="638"/>
      <c r="C259" s="103"/>
      <c r="D259" s="104"/>
      <c r="E259" s="104"/>
      <c r="F259" s="625"/>
      <c r="G259" s="631"/>
      <c r="H259" s="626"/>
      <c r="I259" s="633"/>
    </row>
    <row r="260" spans="2:9" s="165" customFormat="1" ht="24" customHeight="1" thickBot="1" x14ac:dyDescent="0.3">
      <c r="B260" s="64" t="s">
        <v>169</v>
      </c>
      <c r="C260" s="36"/>
      <c r="D260" s="83"/>
      <c r="E260" s="36"/>
      <c r="F260" s="51"/>
      <c r="G260" s="37"/>
      <c r="H260" s="189"/>
      <c r="I260" s="179"/>
    </row>
    <row r="261" spans="2:9" s="165" customFormat="1" ht="24" customHeight="1" x14ac:dyDescent="0.25">
      <c r="B261" s="9"/>
      <c r="C261" s="36"/>
      <c r="D261" s="36"/>
      <c r="E261" s="36"/>
      <c r="F261" s="51"/>
      <c r="G261" s="37"/>
      <c r="H261" s="173"/>
      <c r="I261" s="176"/>
    </row>
    <row r="262" spans="2:9" s="165" customFormat="1" ht="24" customHeight="1" thickBot="1" x14ac:dyDescent="0.3">
      <c r="B262" s="13"/>
      <c r="C262" s="38"/>
      <c r="D262" s="38"/>
      <c r="E262" s="38"/>
      <c r="F262" s="112"/>
      <c r="G262" s="39"/>
      <c r="H262" s="59"/>
      <c r="I262" s="190"/>
    </row>
    <row r="263" spans="2:9" s="165" customFormat="1" ht="24" customHeight="1" x14ac:dyDescent="0.25">
      <c r="B263" s="64" t="s">
        <v>2</v>
      </c>
      <c r="C263" s="9" t="s">
        <v>3</v>
      </c>
      <c r="D263" s="9"/>
      <c r="E263" s="9"/>
      <c r="F263" s="10" t="s">
        <v>4</v>
      </c>
      <c r="G263" s="11" t="s">
        <v>5</v>
      </c>
      <c r="H263" s="11" t="s">
        <v>6</v>
      </c>
      <c r="I263" s="182" t="s">
        <v>7</v>
      </c>
    </row>
    <row r="264" spans="2:9" s="165" customFormat="1" ht="24" customHeight="1" thickBot="1" x14ac:dyDescent="0.3">
      <c r="B264" s="68"/>
      <c r="C264" s="13"/>
      <c r="D264" s="13"/>
      <c r="E264" s="13"/>
      <c r="F264" s="70"/>
      <c r="G264" s="15"/>
      <c r="H264" s="191" t="s">
        <v>8</v>
      </c>
      <c r="I264" s="184" t="s">
        <v>8</v>
      </c>
    </row>
    <row r="265" spans="2:9" s="165" customFormat="1" ht="24" customHeight="1" x14ac:dyDescent="0.25">
      <c r="B265" s="268"/>
      <c r="C265" s="248"/>
      <c r="D265" s="255"/>
      <c r="E265" s="255"/>
      <c r="F265" s="265"/>
      <c r="G265" s="266"/>
      <c r="H265" s="269"/>
      <c r="I265" s="270"/>
    </row>
    <row r="266" spans="2:9" s="165" customFormat="1" ht="24" customHeight="1" x14ac:dyDescent="0.25">
      <c r="B266" s="85">
        <v>3300</v>
      </c>
      <c r="C266" s="54" t="s">
        <v>170</v>
      </c>
      <c r="D266" s="19"/>
      <c r="E266" s="19"/>
      <c r="F266" s="23"/>
      <c r="G266" s="86"/>
      <c r="H266" s="60"/>
      <c r="I266" s="264"/>
    </row>
    <row r="267" spans="2:9" s="165" customFormat="1" ht="24" customHeight="1" x14ac:dyDescent="0.25">
      <c r="B267" s="82"/>
      <c r="C267" s="20"/>
      <c r="D267" s="19"/>
      <c r="E267" s="19"/>
      <c r="F267" s="23"/>
      <c r="G267" s="86"/>
      <c r="H267" s="60"/>
      <c r="I267" s="264"/>
    </row>
    <row r="268" spans="2:9" s="165" customFormat="1" ht="24" customHeight="1" x14ac:dyDescent="0.25">
      <c r="B268" s="87" t="s">
        <v>171</v>
      </c>
      <c r="C268" s="54" t="s">
        <v>172</v>
      </c>
      <c r="D268" s="19"/>
      <c r="E268" s="19"/>
      <c r="F268" s="23"/>
      <c r="G268" s="21"/>
      <c r="H268" s="60"/>
      <c r="I268" s="264"/>
    </row>
    <row r="269" spans="2:9" s="165" customFormat="1" ht="24" customHeight="1" x14ac:dyDescent="0.25">
      <c r="B269" s="82"/>
      <c r="C269" s="54"/>
      <c r="D269" s="19"/>
      <c r="E269" s="19"/>
      <c r="F269" s="23"/>
      <c r="G269" s="21"/>
      <c r="H269" s="60"/>
      <c r="I269" s="264"/>
    </row>
    <row r="270" spans="2:9" s="165" customFormat="1" ht="24" customHeight="1" x14ac:dyDescent="0.25">
      <c r="B270" s="82"/>
      <c r="C270" s="660" t="s">
        <v>173</v>
      </c>
      <c r="D270" s="661"/>
      <c r="E270" s="662"/>
      <c r="F270" s="23"/>
      <c r="G270" s="73"/>
      <c r="H270" s="223"/>
      <c r="I270" s="260"/>
    </row>
    <row r="271" spans="2:9" s="165" customFormat="1" ht="24" customHeight="1" x14ac:dyDescent="0.25">
      <c r="B271" s="82"/>
      <c r="C271" s="25"/>
      <c r="D271" s="26"/>
      <c r="E271" s="26"/>
      <c r="F271" s="23"/>
      <c r="G271" s="73"/>
      <c r="H271" s="223"/>
      <c r="I271" s="260"/>
    </row>
    <row r="272" spans="2:9" s="165" customFormat="1" ht="24" customHeight="1" x14ac:dyDescent="0.25">
      <c r="B272" s="82"/>
      <c r="C272" s="20" t="s">
        <v>239</v>
      </c>
      <c r="D272" s="19"/>
      <c r="E272" s="19"/>
      <c r="F272" s="23" t="s">
        <v>54</v>
      </c>
      <c r="G272" s="73"/>
      <c r="H272" s="223"/>
      <c r="I272" s="260"/>
    </row>
    <row r="273" spans="2:9" s="165" customFormat="1" ht="24" customHeight="1" x14ac:dyDescent="0.25">
      <c r="B273" s="82"/>
      <c r="C273" s="20"/>
      <c r="D273" s="19"/>
      <c r="E273" s="19"/>
      <c r="F273" s="23"/>
      <c r="G273" s="73"/>
      <c r="H273" s="223"/>
      <c r="I273" s="260"/>
    </row>
    <row r="274" spans="2:9" s="165" customFormat="1" ht="24" customHeight="1" x14ac:dyDescent="0.25">
      <c r="B274" s="82"/>
      <c r="C274" s="20" t="s">
        <v>174</v>
      </c>
      <c r="D274" s="19"/>
      <c r="E274" s="19"/>
      <c r="F274" s="23" t="s">
        <v>54</v>
      </c>
      <c r="G274" s="73"/>
      <c r="H274" s="223"/>
      <c r="I274" s="260"/>
    </row>
    <row r="275" spans="2:9" s="165" customFormat="1" ht="24" customHeight="1" x14ac:dyDescent="0.25">
      <c r="B275" s="82"/>
      <c r="C275" s="20"/>
      <c r="D275" s="19"/>
      <c r="E275" s="19"/>
      <c r="F275" s="23"/>
      <c r="G275" s="73"/>
      <c r="H275" s="223"/>
      <c r="I275" s="260"/>
    </row>
    <row r="276" spans="2:9" s="165" customFormat="1" ht="24" customHeight="1" x14ac:dyDescent="0.25">
      <c r="B276" s="81" t="s">
        <v>175</v>
      </c>
      <c r="C276" s="660" t="s">
        <v>176</v>
      </c>
      <c r="D276" s="661"/>
      <c r="E276" s="662"/>
      <c r="F276" s="23" t="s">
        <v>54</v>
      </c>
      <c r="G276" s="223"/>
      <c r="H276" s="223"/>
      <c r="I276" s="260"/>
    </row>
    <row r="277" spans="2:9" s="165" customFormat="1" ht="24" customHeight="1" x14ac:dyDescent="0.25">
      <c r="B277" s="82"/>
      <c r="C277" s="20"/>
      <c r="D277" s="19"/>
      <c r="E277" s="19"/>
      <c r="F277" s="23"/>
      <c r="G277" s="73"/>
      <c r="H277" s="73"/>
      <c r="I277" s="224"/>
    </row>
    <row r="278" spans="2:9" s="165" customFormat="1" ht="24" customHeight="1" x14ac:dyDescent="0.25">
      <c r="B278" s="56"/>
      <c r="C278" s="20"/>
      <c r="D278" s="19"/>
      <c r="E278" s="19"/>
      <c r="F278" s="23"/>
      <c r="G278" s="245"/>
      <c r="H278" s="73"/>
      <c r="I278" s="224"/>
    </row>
    <row r="279" spans="2:9" s="165" customFormat="1" ht="24" customHeight="1" x14ac:dyDescent="0.25">
      <c r="B279" s="81" t="s">
        <v>177</v>
      </c>
      <c r="C279" s="20" t="s">
        <v>178</v>
      </c>
      <c r="D279" s="19"/>
      <c r="E279" s="19"/>
      <c r="F279" s="23" t="s">
        <v>88</v>
      </c>
      <c r="G279" s="245">
        <v>371</v>
      </c>
      <c r="H279" s="73"/>
      <c r="I279" s="224">
        <f>H279*G279</f>
        <v>0</v>
      </c>
    </row>
    <row r="280" spans="2:9" s="165" customFormat="1" ht="24" customHeight="1" x14ac:dyDescent="0.25">
      <c r="B280" s="56"/>
      <c r="C280" s="20"/>
      <c r="D280" s="19"/>
      <c r="E280" s="19"/>
      <c r="F280" s="23"/>
      <c r="G280" s="245"/>
      <c r="H280" s="73"/>
      <c r="I280" s="224">
        <f t="shared" ref="I280:I281" si="4">H280*G280</f>
        <v>0</v>
      </c>
    </row>
    <row r="281" spans="2:9" s="165" customFormat="1" ht="24" customHeight="1" x14ac:dyDescent="0.25">
      <c r="B281" s="81" t="s">
        <v>179</v>
      </c>
      <c r="C281" s="20" t="s">
        <v>180</v>
      </c>
      <c r="D281" s="19"/>
      <c r="E281" s="19"/>
      <c r="F281" s="23" t="s">
        <v>88</v>
      </c>
      <c r="G281" s="245">
        <v>30</v>
      </c>
      <c r="H281" s="73"/>
      <c r="I281" s="224">
        <f t="shared" si="4"/>
        <v>0</v>
      </c>
    </row>
    <row r="282" spans="2:9" s="165" customFormat="1" ht="24" customHeight="1" thickBot="1" x14ac:dyDescent="0.3">
      <c r="B282" s="638"/>
      <c r="C282" s="103"/>
      <c r="D282" s="104"/>
      <c r="E282" s="104"/>
      <c r="F282" s="625"/>
      <c r="G282" s="640"/>
      <c r="H282" s="632"/>
      <c r="I282" s="235"/>
    </row>
    <row r="283" spans="2:9" s="165" customFormat="1" ht="24" customHeight="1" thickBot="1" x14ac:dyDescent="0.3">
      <c r="B283" s="76" t="s">
        <v>181</v>
      </c>
      <c r="C283" s="77"/>
      <c r="D283" s="77"/>
      <c r="E283" s="77"/>
      <c r="F283" s="77"/>
      <c r="G283" s="78"/>
      <c r="H283" s="185"/>
      <c r="I283" s="186">
        <f>SUM(I265:I282)</f>
        <v>0</v>
      </c>
    </row>
    <row r="284" spans="2:9" s="165" customFormat="1" ht="24" customHeight="1" x14ac:dyDescent="0.25">
      <c r="B284" s="9"/>
      <c r="C284" s="36"/>
      <c r="D284" s="36"/>
      <c r="E284" s="36"/>
      <c r="F284" s="36"/>
      <c r="G284" s="37"/>
      <c r="H284" s="173"/>
      <c r="I284" s="93"/>
    </row>
    <row r="285" spans="2:9" s="165" customFormat="1" ht="24" customHeight="1" thickBot="1" x14ac:dyDescent="0.3">
      <c r="B285" s="13"/>
      <c r="C285" s="5"/>
      <c r="D285" s="5"/>
      <c r="E285" s="5"/>
      <c r="F285" s="5"/>
      <c r="G285" s="6"/>
      <c r="H285" s="80"/>
      <c r="I285" s="94"/>
    </row>
    <row r="286" spans="2:9" s="165" customFormat="1" ht="24" customHeight="1" x14ac:dyDescent="0.25">
      <c r="B286" s="8" t="s">
        <v>2</v>
      </c>
      <c r="C286" s="9"/>
      <c r="D286" s="9" t="s">
        <v>3</v>
      </c>
      <c r="E286" s="9"/>
      <c r="F286" s="67" t="s">
        <v>4</v>
      </c>
      <c r="G286" s="11" t="s">
        <v>5</v>
      </c>
      <c r="H286" s="11" t="s">
        <v>6</v>
      </c>
      <c r="I286" s="167" t="s">
        <v>7</v>
      </c>
    </row>
    <row r="287" spans="2:9" s="165" customFormat="1" ht="24" customHeight="1" thickBot="1" x14ac:dyDescent="0.3">
      <c r="B287" s="12"/>
      <c r="C287" s="69"/>
      <c r="D287" s="13"/>
      <c r="E287" s="13"/>
      <c r="F287" s="70"/>
      <c r="G287" s="15"/>
      <c r="H287" s="191" t="s">
        <v>8</v>
      </c>
      <c r="I287" s="169" t="s">
        <v>8</v>
      </c>
    </row>
    <row r="288" spans="2:9" s="165" customFormat="1" ht="24" customHeight="1" x14ac:dyDescent="0.25">
      <c r="B288" s="242">
        <v>3400</v>
      </c>
      <c r="C288" s="248" t="s">
        <v>182</v>
      </c>
      <c r="D288" s="249"/>
      <c r="E288" s="243"/>
      <c r="F288" s="261"/>
      <c r="G288" s="251"/>
      <c r="H288" s="252"/>
      <c r="I288" s="253"/>
    </row>
    <row r="289" spans="2:9" s="165" customFormat="1" ht="24" customHeight="1" x14ac:dyDescent="0.25">
      <c r="B289" s="85"/>
      <c r="C289" s="54" t="s">
        <v>183</v>
      </c>
      <c r="D289" s="19"/>
      <c r="E289" s="19"/>
      <c r="F289" s="47"/>
      <c r="G289" s="86"/>
      <c r="H289" s="101"/>
      <c r="I289" s="224"/>
    </row>
    <row r="290" spans="2:9" s="165" customFormat="1" ht="24" customHeight="1" x14ac:dyDescent="0.25">
      <c r="B290" s="82"/>
      <c r="C290" s="20"/>
      <c r="D290" s="19"/>
      <c r="E290" s="19"/>
      <c r="F290" s="23"/>
      <c r="G290" s="86"/>
      <c r="H290" s="101"/>
      <c r="I290" s="224"/>
    </row>
    <row r="291" spans="2:9" s="165" customFormat="1" ht="24" customHeight="1" x14ac:dyDescent="0.25">
      <c r="B291" s="87" t="s">
        <v>184</v>
      </c>
      <c r="C291" s="54" t="s">
        <v>185</v>
      </c>
      <c r="D291" s="19"/>
      <c r="E291" s="19"/>
      <c r="F291" s="23"/>
      <c r="G291" s="21"/>
      <c r="H291" s="254"/>
      <c r="I291" s="224"/>
    </row>
    <row r="292" spans="2:9" s="165" customFormat="1" ht="24" customHeight="1" x14ac:dyDescent="0.25">
      <c r="B292" s="82"/>
      <c r="C292" s="54"/>
      <c r="D292" s="19"/>
      <c r="E292" s="19"/>
      <c r="F292" s="23"/>
      <c r="G292" s="21"/>
      <c r="H292" s="254"/>
      <c r="I292" s="224"/>
    </row>
    <row r="293" spans="2:9" s="165" customFormat="1" ht="24" customHeight="1" x14ac:dyDescent="0.25">
      <c r="B293" s="56"/>
      <c r="C293" s="20" t="s">
        <v>187</v>
      </c>
      <c r="D293" s="19"/>
      <c r="E293" s="19"/>
      <c r="F293" s="23"/>
      <c r="G293" s="73"/>
      <c r="H293" s="223"/>
      <c r="I293" s="224"/>
    </row>
    <row r="294" spans="2:9" s="165" customFormat="1" ht="24" customHeight="1" x14ac:dyDescent="0.25">
      <c r="B294" s="56"/>
      <c r="C294" s="20"/>
      <c r="D294" s="19"/>
      <c r="E294" s="19"/>
      <c r="F294" s="23"/>
      <c r="G294" s="73"/>
      <c r="H294" s="223"/>
      <c r="I294" s="260"/>
    </row>
    <row r="295" spans="2:9" s="165" customFormat="1" ht="24" customHeight="1" x14ac:dyDescent="0.25">
      <c r="B295" s="56"/>
      <c r="C295" s="20"/>
      <c r="D295" s="19"/>
      <c r="E295" s="19"/>
      <c r="F295" s="23"/>
      <c r="G295" s="245"/>
      <c r="H295" s="223"/>
      <c r="I295" s="264"/>
    </row>
    <row r="296" spans="2:9" s="165" customFormat="1" ht="24" customHeight="1" x14ac:dyDescent="0.25">
      <c r="B296" s="56"/>
      <c r="C296" s="20" t="s">
        <v>191</v>
      </c>
      <c r="D296" s="19"/>
      <c r="E296" s="19"/>
      <c r="F296" s="23" t="s">
        <v>54</v>
      </c>
      <c r="G296" s="73"/>
      <c r="H296" s="223"/>
      <c r="I296" s="264"/>
    </row>
    <row r="297" spans="2:9" s="165" customFormat="1" ht="24" customHeight="1" x14ac:dyDescent="0.25">
      <c r="B297" s="56"/>
      <c r="C297" s="20"/>
      <c r="D297" s="19"/>
      <c r="E297" s="19"/>
      <c r="F297" s="23"/>
      <c r="G297" s="245"/>
      <c r="H297" s="223"/>
      <c r="I297" s="264"/>
    </row>
    <row r="298" spans="2:9" s="165" customFormat="1" ht="24" customHeight="1" x14ac:dyDescent="0.25">
      <c r="B298" s="56"/>
      <c r="C298" s="20" t="s">
        <v>190</v>
      </c>
      <c r="D298" s="19"/>
      <c r="E298" s="19"/>
      <c r="F298" s="23"/>
      <c r="G298" s="245"/>
      <c r="H298" s="223"/>
      <c r="I298" s="264"/>
    </row>
    <row r="299" spans="2:9" s="165" customFormat="1" ht="24" customHeight="1" x14ac:dyDescent="0.25">
      <c r="B299" s="56"/>
      <c r="C299" s="20"/>
      <c r="D299" s="19"/>
      <c r="E299" s="19"/>
      <c r="F299" s="23"/>
      <c r="G299" s="245"/>
      <c r="H299" s="223"/>
      <c r="I299" s="264"/>
    </row>
    <row r="300" spans="2:9" s="165" customFormat="1" ht="24" customHeight="1" x14ac:dyDescent="0.25">
      <c r="B300" s="56"/>
      <c r="C300" s="20" t="s">
        <v>191</v>
      </c>
      <c r="D300" s="19"/>
      <c r="E300" s="19"/>
      <c r="F300" s="23" t="s">
        <v>54</v>
      </c>
      <c r="G300" s="73"/>
      <c r="H300" s="223"/>
      <c r="I300" s="264"/>
    </row>
    <row r="301" spans="2:9" s="165" customFormat="1" ht="24" customHeight="1" x14ac:dyDescent="0.25">
      <c r="B301" s="81"/>
      <c r="C301" s="20"/>
      <c r="D301" s="19"/>
      <c r="E301" s="19"/>
      <c r="F301" s="23"/>
      <c r="G301" s="86"/>
      <c r="H301" s="60"/>
      <c r="I301" s="264"/>
    </row>
    <row r="302" spans="2:9" s="165" customFormat="1" ht="24" customHeight="1" x14ac:dyDescent="0.25">
      <c r="B302" s="81" t="s">
        <v>192</v>
      </c>
      <c r="C302" s="20" t="s">
        <v>240</v>
      </c>
      <c r="D302" s="19"/>
      <c r="E302" s="19"/>
      <c r="F302" s="23" t="s">
        <v>88</v>
      </c>
      <c r="G302" s="86"/>
      <c r="H302" s="60"/>
      <c r="I302" s="264"/>
    </row>
    <row r="303" spans="2:9" s="165" customFormat="1" ht="24" customHeight="1" x14ac:dyDescent="0.25">
      <c r="B303" s="56"/>
      <c r="C303" s="20"/>
      <c r="D303" s="19"/>
      <c r="E303" s="19"/>
      <c r="F303" s="23"/>
      <c r="G303" s="86"/>
      <c r="H303" s="60"/>
      <c r="I303" s="264"/>
    </row>
    <row r="304" spans="2:9" s="165" customFormat="1" ht="24" customHeight="1" x14ac:dyDescent="0.25">
      <c r="B304" s="81" t="s">
        <v>193</v>
      </c>
      <c r="C304" s="20" t="s">
        <v>194</v>
      </c>
      <c r="D304" s="19"/>
      <c r="E304" s="19"/>
      <c r="F304" s="23" t="s">
        <v>54</v>
      </c>
      <c r="G304" s="86"/>
      <c r="H304" s="60"/>
      <c r="I304" s="264"/>
    </row>
    <row r="305" spans="2:9" s="165" customFormat="1" ht="24" customHeight="1" thickBot="1" x14ac:dyDescent="0.3">
      <c r="B305" s="638"/>
      <c r="C305" s="103"/>
      <c r="D305" s="104"/>
      <c r="E305" s="104"/>
      <c r="F305" s="625"/>
      <c r="G305" s="639"/>
      <c r="H305" s="631"/>
      <c r="I305" s="235"/>
    </row>
    <row r="306" spans="2:9" s="165" customFormat="1" ht="24" customHeight="1" thickBot="1" x14ac:dyDescent="0.3">
      <c r="B306" s="33" t="s">
        <v>195</v>
      </c>
      <c r="C306" s="89"/>
      <c r="D306" s="90"/>
      <c r="E306" s="89"/>
      <c r="F306" s="91"/>
      <c r="G306" s="92"/>
      <c r="H306" s="116"/>
      <c r="I306" s="172"/>
    </row>
    <row r="307" spans="2:9" ht="24" customHeight="1" x14ac:dyDescent="0.25"/>
    <row r="308" spans="2:9" ht="24" customHeight="1" thickBot="1" x14ac:dyDescent="0.3"/>
    <row r="309" spans="2:9" ht="24" customHeight="1" x14ac:dyDescent="0.25">
      <c r="B309" s="8" t="s">
        <v>2</v>
      </c>
      <c r="C309" s="9" t="s">
        <v>3</v>
      </c>
      <c r="D309" s="9"/>
      <c r="E309" s="9"/>
      <c r="F309" s="10" t="s">
        <v>4</v>
      </c>
      <c r="G309" s="11" t="s">
        <v>5</v>
      </c>
      <c r="H309" s="166" t="s">
        <v>6</v>
      </c>
      <c r="I309" s="167" t="s">
        <v>7</v>
      </c>
    </row>
    <row r="310" spans="2:9" ht="24" customHeight="1" thickBot="1" x14ac:dyDescent="0.3">
      <c r="B310" s="12"/>
      <c r="C310" s="13"/>
      <c r="D310" s="13"/>
      <c r="E310" s="13"/>
      <c r="F310" s="14"/>
      <c r="G310" s="15"/>
      <c r="H310" s="168" t="s">
        <v>8</v>
      </c>
      <c r="I310" s="169" t="s">
        <v>8</v>
      </c>
    </row>
    <row r="311" spans="2:9" ht="24" customHeight="1" x14ac:dyDescent="0.25">
      <c r="B311" s="646">
        <v>6600</v>
      </c>
      <c r="C311" s="641" t="s">
        <v>199</v>
      </c>
      <c r="D311" s="642"/>
      <c r="E311" s="647"/>
      <c r="F311" s="643"/>
      <c r="G311" s="644"/>
      <c r="H311" s="648"/>
      <c r="I311" s="645"/>
    </row>
    <row r="312" spans="2:9" ht="24" customHeight="1" x14ac:dyDescent="0.25">
      <c r="B312" s="108">
        <v>66.19</v>
      </c>
      <c r="C312" s="54" t="s">
        <v>200</v>
      </c>
      <c r="D312" s="19"/>
      <c r="E312" s="57"/>
      <c r="F312" s="47"/>
      <c r="G312" s="113"/>
      <c r="H312" s="223"/>
      <c r="I312" s="224"/>
    </row>
    <row r="313" spans="2:9" ht="24" customHeight="1" x14ac:dyDescent="0.25">
      <c r="B313" s="108"/>
      <c r="C313" s="54" t="s">
        <v>201</v>
      </c>
      <c r="D313" s="19"/>
      <c r="E313" s="57"/>
      <c r="F313" s="47"/>
      <c r="G313" s="113"/>
      <c r="H313" s="223"/>
      <c r="I313" s="224"/>
    </row>
    <row r="314" spans="2:9" ht="24" customHeight="1" x14ac:dyDescent="0.25">
      <c r="B314" s="108"/>
      <c r="C314" s="54" t="s">
        <v>202</v>
      </c>
      <c r="D314" s="19"/>
      <c r="E314" s="57"/>
      <c r="F314" s="47"/>
      <c r="G314" s="113"/>
      <c r="H314" s="223"/>
      <c r="I314" s="224"/>
    </row>
    <row r="315" spans="2:9" ht="24" customHeight="1" x14ac:dyDescent="0.25">
      <c r="B315" s="108"/>
      <c r="C315" s="20" t="s">
        <v>203</v>
      </c>
      <c r="D315" s="19"/>
      <c r="E315" s="57"/>
      <c r="F315" s="47" t="s">
        <v>106</v>
      </c>
      <c r="G315" s="113">
        <v>100</v>
      </c>
      <c r="H315" s="223"/>
      <c r="I315" s="224">
        <f>H315*G315</f>
        <v>0</v>
      </c>
    </row>
    <row r="316" spans="2:9" ht="24" customHeight="1" thickBot="1" x14ac:dyDescent="0.3">
      <c r="B316" s="225"/>
      <c r="C316" s="226"/>
      <c r="D316" s="227"/>
      <c r="E316" s="228"/>
      <c r="F316" s="229"/>
      <c r="G316" s="230"/>
      <c r="H316" s="231"/>
      <c r="I316" s="232"/>
    </row>
    <row r="317" spans="2:9" ht="24" customHeight="1" thickBot="1" x14ac:dyDescent="0.3">
      <c r="B317" s="33" t="s">
        <v>204</v>
      </c>
      <c r="C317" s="34"/>
      <c r="D317" s="34"/>
      <c r="E317" s="34"/>
      <c r="F317" s="34"/>
      <c r="G317" s="35"/>
      <c r="H317" s="171"/>
      <c r="I317" s="172">
        <f>SUM(I315:I316)</f>
        <v>0</v>
      </c>
    </row>
    <row r="318" spans="2:9" ht="17.399999999999999" customHeight="1" x14ac:dyDescent="0.25"/>
    <row r="319" spans="2:9" ht="20.149999999999999" customHeight="1" thickBot="1" x14ac:dyDescent="0.3"/>
    <row r="320" spans="2:9" ht="20.149999999999999" customHeight="1" x14ac:dyDescent="0.25">
      <c r="B320" s="8" t="s">
        <v>2</v>
      </c>
      <c r="C320" s="9" t="s">
        <v>3</v>
      </c>
      <c r="D320" s="9"/>
      <c r="E320" s="9"/>
      <c r="F320" s="10" t="s">
        <v>4</v>
      </c>
      <c r="G320" s="11" t="s">
        <v>5</v>
      </c>
      <c r="H320" s="166" t="s">
        <v>6</v>
      </c>
      <c r="I320" s="167" t="s">
        <v>7</v>
      </c>
    </row>
    <row r="321" spans="2:9" ht="20.149999999999999" customHeight="1" thickBot="1" x14ac:dyDescent="0.3">
      <c r="B321" s="12"/>
      <c r="C321" s="13"/>
      <c r="D321" s="13"/>
      <c r="E321" s="13"/>
      <c r="F321" s="14"/>
      <c r="G321" s="15"/>
      <c r="H321" s="168" t="s">
        <v>8</v>
      </c>
      <c r="I321" s="169" t="s">
        <v>8</v>
      </c>
    </row>
    <row r="322" spans="2:9" ht="24" customHeight="1" x14ac:dyDescent="0.25">
      <c r="B322" s="195">
        <v>7100</v>
      </c>
      <c r="C322" s="196" t="s">
        <v>205</v>
      </c>
      <c r="D322" s="196"/>
      <c r="E322" s="197"/>
      <c r="F322" s="198"/>
      <c r="G322" s="199"/>
      <c r="H322" s="199"/>
      <c r="I322" s="200"/>
    </row>
    <row r="323" spans="2:9" ht="24" customHeight="1" x14ac:dyDescent="0.25">
      <c r="B323" s="201">
        <v>71.02</v>
      </c>
      <c r="C323" s="202" t="s">
        <v>243</v>
      </c>
      <c r="D323" s="202"/>
      <c r="E323" s="197"/>
      <c r="F323" s="203"/>
      <c r="G323" s="199"/>
      <c r="H323" s="199"/>
      <c r="I323" s="200"/>
    </row>
    <row r="324" spans="2:9" ht="28.5" customHeight="1" x14ac:dyDescent="0.25">
      <c r="B324" s="204" t="s">
        <v>241</v>
      </c>
      <c r="C324" s="688" t="s">
        <v>244</v>
      </c>
      <c r="D324" s="689"/>
      <c r="E324" s="690"/>
      <c r="F324" s="203" t="s">
        <v>206</v>
      </c>
      <c r="G324" s="199"/>
      <c r="H324" s="199"/>
      <c r="I324" s="193">
        <f t="shared" ref="I324" si="5">G324*H324</f>
        <v>0</v>
      </c>
    </row>
    <row r="325" spans="2:9" ht="39.75" customHeight="1" thickBot="1" x14ac:dyDescent="0.3">
      <c r="B325" s="204" t="s">
        <v>242</v>
      </c>
      <c r="C325" s="685" t="s">
        <v>245</v>
      </c>
      <c r="D325" s="686"/>
      <c r="E325" s="687"/>
      <c r="F325" s="203" t="s">
        <v>207</v>
      </c>
      <c r="G325" s="199"/>
      <c r="H325" s="199"/>
      <c r="I325" s="200"/>
    </row>
    <row r="326" spans="2:9" ht="30" customHeight="1" thickBot="1" x14ac:dyDescent="0.3">
      <c r="B326" s="33" t="s">
        <v>208</v>
      </c>
      <c r="C326" s="38"/>
      <c r="D326" s="38"/>
      <c r="E326" s="34"/>
      <c r="F326" s="34"/>
      <c r="G326" s="35"/>
      <c r="H326" s="171"/>
      <c r="I326" s="172"/>
    </row>
    <row r="327" spans="2:9" ht="20.149999999999999" customHeight="1" x14ac:dyDescent="0.25"/>
    <row r="328" spans="2:9" ht="20.149999999999999" customHeight="1" x14ac:dyDescent="0.25">
      <c r="B328" s="4" t="s">
        <v>209</v>
      </c>
      <c r="C328" s="4"/>
      <c r="G328" s="6"/>
      <c r="H328" s="80"/>
      <c r="I328" s="6"/>
    </row>
    <row r="329" spans="2:9" ht="20.149999999999999" customHeight="1" thickBot="1" x14ac:dyDescent="0.3">
      <c r="B329" s="97"/>
      <c r="C329" s="97"/>
      <c r="F329" s="111"/>
      <c r="G329" s="80"/>
      <c r="H329" s="80"/>
      <c r="I329" s="6"/>
    </row>
    <row r="330" spans="2:9" ht="20.149999999999999" customHeight="1" thickBot="1" x14ac:dyDescent="0.3">
      <c r="B330" s="114" t="s">
        <v>210</v>
      </c>
      <c r="C330" s="115"/>
      <c r="D330" s="89" t="s">
        <v>3</v>
      </c>
      <c r="E330" s="89"/>
      <c r="F330" s="91"/>
      <c r="G330" s="116"/>
      <c r="H330" s="205"/>
      <c r="I330" s="172" t="s">
        <v>211</v>
      </c>
    </row>
    <row r="331" spans="2:9" ht="25" customHeight="1" x14ac:dyDescent="0.25">
      <c r="B331" s="131">
        <v>1300</v>
      </c>
      <c r="C331" s="117"/>
      <c r="D331" s="118" t="s">
        <v>212</v>
      </c>
      <c r="E331" s="119"/>
      <c r="F331" s="120"/>
      <c r="G331" s="121"/>
      <c r="H331" s="206"/>
      <c r="I331" s="207">
        <f>I33</f>
        <v>0</v>
      </c>
    </row>
    <row r="332" spans="2:9" ht="25" customHeight="1" x14ac:dyDescent="0.25">
      <c r="B332" s="131">
        <v>1400</v>
      </c>
      <c r="C332" s="117"/>
      <c r="D332" s="5" t="s">
        <v>213</v>
      </c>
      <c r="F332" s="122"/>
      <c r="G332" s="121"/>
      <c r="H332" s="206"/>
      <c r="I332" s="207">
        <f>I43</f>
        <v>0</v>
      </c>
    </row>
    <row r="333" spans="2:9" ht="25" customHeight="1" x14ac:dyDescent="0.25">
      <c r="B333" s="131">
        <v>1500</v>
      </c>
      <c r="C333" s="117"/>
      <c r="D333" s="123" t="s">
        <v>34</v>
      </c>
      <c r="E333" s="123"/>
      <c r="F333" s="124"/>
      <c r="G333" s="121"/>
      <c r="H333" s="208"/>
      <c r="I333" s="209">
        <f>I63</f>
        <v>0</v>
      </c>
    </row>
    <row r="334" spans="2:9" ht="25" customHeight="1" x14ac:dyDescent="0.25">
      <c r="B334" s="125">
        <v>1700</v>
      </c>
      <c r="C334" s="126"/>
      <c r="D334" s="123" t="s">
        <v>48</v>
      </c>
      <c r="E334" s="123"/>
      <c r="F334" s="127"/>
      <c r="G334" s="128"/>
      <c r="H334" s="208"/>
      <c r="I334" s="209">
        <f>I86</f>
        <v>0</v>
      </c>
    </row>
    <row r="335" spans="2:9" ht="25" customHeight="1" x14ac:dyDescent="0.25">
      <c r="B335" s="131" t="s">
        <v>64</v>
      </c>
      <c r="C335" s="129"/>
      <c r="D335" s="118" t="s">
        <v>65</v>
      </c>
      <c r="E335" s="122"/>
      <c r="F335" s="124"/>
      <c r="G335" s="121"/>
      <c r="H335" s="206"/>
      <c r="I335" s="207">
        <f>I129</f>
        <v>1310071590</v>
      </c>
    </row>
    <row r="336" spans="2:9" ht="25" customHeight="1" x14ac:dyDescent="0.25">
      <c r="B336" s="130">
        <v>2100</v>
      </c>
      <c r="C336" s="117"/>
      <c r="D336" s="118" t="s">
        <v>93</v>
      </c>
      <c r="E336" s="119"/>
      <c r="F336" s="124"/>
      <c r="G336" s="121"/>
      <c r="H336" s="206"/>
      <c r="I336" s="207">
        <f>I168</f>
        <v>0</v>
      </c>
    </row>
    <row r="337" spans="2:11" ht="25" customHeight="1" x14ac:dyDescent="0.25">
      <c r="B337" s="131">
        <v>2200</v>
      </c>
      <c r="C337" s="117"/>
      <c r="D337" s="122" t="s">
        <v>116</v>
      </c>
      <c r="E337" s="122"/>
      <c r="F337" s="124"/>
      <c r="G337" s="121"/>
      <c r="H337" s="206"/>
      <c r="I337" s="207">
        <f>I199</f>
        <v>0</v>
      </c>
    </row>
    <row r="338" spans="2:11" ht="25" customHeight="1" x14ac:dyDescent="0.25">
      <c r="B338" s="63">
        <v>2300</v>
      </c>
      <c r="C338" s="52"/>
      <c r="D338" s="5" t="s">
        <v>246</v>
      </c>
      <c r="F338" s="111"/>
      <c r="G338" s="80"/>
      <c r="H338" s="192"/>
      <c r="I338" s="170"/>
    </row>
    <row r="339" spans="2:11" ht="25" customHeight="1" x14ac:dyDescent="0.25">
      <c r="B339" s="131">
        <v>2500</v>
      </c>
      <c r="C339" s="132"/>
      <c r="D339" s="118" t="s">
        <v>247</v>
      </c>
      <c r="E339" s="122"/>
      <c r="F339" s="124"/>
      <c r="G339" s="121"/>
      <c r="H339" s="206"/>
      <c r="I339" s="207">
        <f>I242</f>
        <v>0</v>
      </c>
    </row>
    <row r="340" spans="2:11" ht="25" customHeight="1" x14ac:dyDescent="0.25">
      <c r="B340" s="131">
        <v>2600</v>
      </c>
      <c r="C340" s="132"/>
      <c r="D340" s="118" t="s">
        <v>214</v>
      </c>
      <c r="E340" s="122"/>
      <c r="F340" s="124"/>
      <c r="G340" s="121"/>
      <c r="H340" s="206"/>
      <c r="I340" s="207">
        <f>I260</f>
        <v>0</v>
      </c>
    </row>
    <row r="341" spans="2:11" ht="25" customHeight="1" x14ac:dyDescent="0.25">
      <c r="B341" s="131">
        <v>3300</v>
      </c>
      <c r="C341" s="132"/>
      <c r="D341" s="122" t="s">
        <v>215</v>
      </c>
      <c r="E341" s="122"/>
      <c r="F341" s="124"/>
      <c r="G341" s="121"/>
      <c r="H341" s="206"/>
      <c r="I341" s="207">
        <f>I283</f>
        <v>0</v>
      </c>
    </row>
    <row r="342" spans="2:11" ht="25" customHeight="1" x14ac:dyDescent="0.25">
      <c r="B342" s="131">
        <v>3400</v>
      </c>
      <c r="C342" s="132"/>
      <c r="D342" s="122" t="s">
        <v>216</v>
      </c>
      <c r="E342" s="122"/>
      <c r="F342" s="124"/>
      <c r="G342" s="121"/>
      <c r="H342" s="206"/>
      <c r="I342" s="207">
        <f>I306</f>
        <v>0</v>
      </c>
    </row>
    <row r="343" spans="2:11" ht="25" customHeight="1" x14ac:dyDescent="0.25">
      <c r="B343" s="130">
        <v>6600</v>
      </c>
      <c r="C343" s="133"/>
      <c r="D343" s="135" t="s">
        <v>225</v>
      </c>
      <c r="E343" s="135"/>
      <c r="F343" s="124"/>
      <c r="G343" s="121"/>
      <c r="H343" s="206"/>
      <c r="I343" s="207">
        <f>I317</f>
        <v>0</v>
      </c>
    </row>
    <row r="344" spans="2:11" ht="25" customHeight="1" x14ac:dyDescent="0.25">
      <c r="B344" s="130" t="s">
        <v>226</v>
      </c>
      <c r="C344" s="133"/>
      <c r="D344" s="135" t="s">
        <v>227</v>
      </c>
      <c r="E344" s="135"/>
      <c r="F344" s="124"/>
      <c r="G344" s="121"/>
      <c r="H344" s="206"/>
      <c r="I344" s="207"/>
    </row>
    <row r="345" spans="2:11" ht="25" customHeight="1" x14ac:dyDescent="0.25">
      <c r="B345" s="130">
        <v>7100</v>
      </c>
      <c r="C345" s="133"/>
      <c r="D345" s="135" t="s">
        <v>228</v>
      </c>
      <c r="E345" s="135"/>
      <c r="F345" s="124"/>
      <c r="G345" s="121"/>
      <c r="H345" s="206"/>
      <c r="I345" s="207">
        <f>I326</f>
        <v>0</v>
      </c>
    </row>
    <row r="346" spans="2:11" ht="25" customHeight="1" thickBot="1" x14ac:dyDescent="0.3">
      <c r="B346" s="210"/>
      <c r="C346" s="211"/>
      <c r="D346" s="212"/>
      <c r="E346" s="212"/>
      <c r="F346" s="213"/>
      <c r="G346" s="214"/>
      <c r="H346" s="215"/>
      <c r="I346" s="216"/>
    </row>
    <row r="347" spans="2:11" ht="25" customHeight="1" thickTop="1" x14ac:dyDescent="0.25">
      <c r="B347" s="217"/>
      <c r="C347" s="136" t="s">
        <v>248</v>
      </c>
      <c r="D347" s="137" t="s">
        <v>209</v>
      </c>
      <c r="E347" s="138"/>
      <c r="F347" s="139"/>
      <c r="G347" s="137"/>
      <c r="H347" s="140"/>
      <c r="I347" s="218">
        <f>SUM(I331:I345)</f>
        <v>1310071590</v>
      </c>
    </row>
    <row r="348" spans="2:11" ht="25" customHeight="1" x14ac:dyDescent="0.25">
      <c r="B348" s="219"/>
      <c r="C348" s="141" t="s">
        <v>249</v>
      </c>
      <c r="D348" s="119" t="s">
        <v>250</v>
      </c>
      <c r="E348" s="142"/>
      <c r="F348" s="143"/>
      <c r="G348" s="144"/>
      <c r="H348" s="145"/>
      <c r="I348" s="220">
        <f>I347*15%</f>
        <v>196510738.5</v>
      </c>
    </row>
    <row r="349" spans="2:11" ht="25" customHeight="1" thickBot="1" x14ac:dyDescent="0.3">
      <c r="B349" s="219"/>
      <c r="C349" s="141" t="s">
        <v>251</v>
      </c>
      <c r="D349" s="146" t="s">
        <v>252</v>
      </c>
      <c r="E349" s="147"/>
      <c r="F349" s="148"/>
      <c r="G349" s="149"/>
      <c r="H349" s="145"/>
      <c r="I349" s="220">
        <f>I347+I348</f>
        <v>1506582328.5</v>
      </c>
    </row>
    <row r="350" spans="2:11" ht="25" customHeight="1" thickTop="1" thickBot="1" x14ac:dyDescent="0.3">
      <c r="B350" s="150"/>
      <c r="C350" s="151" t="s">
        <v>253</v>
      </c>
      <c r="D350" s="152" t="s">
        <v>229</v>
      </c>
      <c r="E350" s="153"/>
      <c r="F350" s="154"/>
      <c r="G350" s="155"/>
      <c r="H350" s="156"/>
      <c r="I350" s="221">
        <f>I349*16.5%</f>
        <v>248586084.20250002</v>
      </c>
    </row>
    <row r="351" spans="2:11" ht="25" customHeight="1" thickTop="1" thickBot="1" x14ac:dyDescent="0.3">
      <c r="B351" s="157" t="s">
        <v>254</v>
      </c>
      <c r="C351" s="158"/>
      <c r="D351" s="159"/>
      <c r="E351" s="160"/>
      <c r="F351" s="161"/>
      <c r="G351" s="162"/>
      <c r="H351" s="163"/>
      <c r="I351" s="649">
        <f>I349+I350</f>
        <v>1755168412.7025001</v>
      </c>
      <c r="K351" s="222"/>
    </row>
    <row r="352" spans="2:11" ht="14.5" thickTop="1" x14ac:dyDescent="0.25"/>
  </sheetData>
  <mergeCells count="16">
    <mergeCell ref="C324:E324"/>
    <mergeCell ref="C325:E325"/>
    <mergeCell ref="C276:E276"/>
    <mergeCell ref="B1:I1"/>
    <mergeCell ref="D2:I2"/>
    <mergeCell ref="B5:I5"/>
    <mergeCell ref="C11:E11"/>
    <mergeCell ref="C13:E13"/>
    <mergeCell ref="C15:E15"/>
    <mergeCell ref="C16:E16"/>
    <mergeCell ref="C23:E23"/>
    <mergeCell ref="C29:E29"/>
    <mergeCell ref="C206:E206"/>
    <mergeCell ref="C270:E270"/>
    <mergeCell ref="C115:E115"/>
    <mergeCell ref="C123:E123"/>
  </mergeCells>
  <printOptions horizontalCentered="1"/>
  <pageMargins left="0.47244094488188981" right="0.27559055118110237" top="0.74803149606299213" bottom="0.9055118110236221" header="0.51181102362204722" footer="0.51181102362204722"/>
  <pageSetup scale="55" orientation="portrait" useFirstPageNumber="1" horizontalDpi="180" verticalDpi="180" r:id="rId1"/>
  <headerFooter alignWithMargins="0">
    <oddHeader xml:space="preserve">&amp;L
&amp;R   </oddHeader>
    <oddFooter>&amp;C&amp;P of &amp;N</oddFooter>
  </headerFooter>
  <rowBreaks count="6" manualBreakCount="6">
    <brk id="64" min="1" max="8" man="1"/>
    <brk id="130" min="1" max="8" man="1"/>
    <brk id="169" min="1" max="8" man="1"/>
    <brk id="214" min="1" max="8" man="1"/>
    <brk id="261" min="1" max="8" man="1"/>
    <brk id="306" min="1" max="8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FF0000"/>
  </sheetPr>
  <dimension ref="B1:K355"/>
  <sheetViews>
    <sheetView showGridLines="0" showWhiteSpace="0" view="pageBreakPreview" topLeftCell="A120" zoomScaleNormal="100" zoomScaleSheetLayoutView="100" zoomScalePageLayoutView="79" workbookViewId="0">
      <selection activeCell="I130" sqref="I130"/>
    </sheetView>
  </sheetViews>
  <sheetFormatPr defaultRowHeight="14" x14ac:dyDescent="0.25"/>
  <cols>
    <col min="1" max="1" width="1.26953125" style="5" customWidth="1"/>
    <col min="2" max="2" width="11.453125" style="5" customWidth="1"/>
    <col min="3" max="4" width="15.7265625" style="5" customWidth="1"/>
    <col min="5" max="5" width="36.54296875" style="5" customWidth="1"/>
    <col min="6" max="6" width="12.453125" style="5" customWidth="1"/>
    <col min="7" max="7" width="14.453125" style="106" customWidth="1"/>
    <col min="8" max="8" width="16.81640625" style="194" customWidth="1"/>
    <col min="9" max="9" width="23.08984375" style="106" customWidth="1"/>
    <col min="10" max="10" width="9.26953125" style="5"/>
    <col min="11" max="11" width="19.81640625" style="5" customWidth="1"/>
    <col min="12" max="244" width="9.26953125" style="5"/>
    <col min="245" max="245" width="11.453125" style="5" customWidth="1"/>
    <col min="246" max="247" width="15.7265625" style="5" customWidth="1"/>
    <col min="248" max="248" width="34.453125" style="5" customWidth="1"/>
    <col min="249" max="249" width="12.453125" style="5" customWidth="1"/>
    <col min="250" max="250" width="11.7265625" style="5" customWidth="1"/>
    <col min="251" max="251" width="15" style="5" customWidth="1"/>
    <col min="252" max="252" width="19.08984375" style="5" customWidth="1"/>
    <col min="253" max="500" width="9.26953125" style="5"/>
    <col min="501" max="501" width="11.453125" style="5" customWidth="1"/>
    <col min="502" max="503" width="15.7265625" style="5" customWidth="1"/>
    <col min="504" max="504" width="34.453125" style="5" customWidth="1"/>
    <col min="505" max="505" width="12.453125" style="5" customWidth="1"/>
    <col min="506" max="506" width="11.7265625" style="5" customWidth="1"/>
    <col min="507" max="507" width="15" style="5" customWidth="1"/>
    <col min="508" max="508" width="19.08984375" style="5" customWidth="1"/>
    <col min="509" max="756" width="9.26953125" style="5"/>
    <col min="757" max="757" width="11.453125" style="5" customWidth="1"/>
    <col min="758" max="759" width="15.7265625" style="5" customWidth="1"/>
    <col min="760" max="760" width="34.453125" style="5" customWidth="1"/>
    <col min="761" max="761" width="12.453125" style="5" customWidth="1"/>
    <col min="762" max="762" width="11.7265625" style="5" customWidth="1"/>
    <col min="763" max="763" width="15" style="5" customWidth="1"/>
    <col min="764" max="764" width="19.08984375" style="5" customWidth="1"/>
    <col min="765" max="1012" width="9.26953125" style="5"/>
    <col min="1013" max="1013" width="11.453125" style="5" customWidth="1"/>
    <col min="1014" max="1015" width="15.7265625" style="5" customWidth="1"/>
    <col min="1016" max="1016" width="34.453125" style="5" customWidth="1"/>
    <col min="1017" max="1017" width="12.453125" style="5" customWidth="1"/>
    <col min="1018" max="1018" width="11.7265625" style="5" customWidth="1"/>
    <col min="1019" max="1019" width="15" style="5" customWidth="1"/>
    <col min="1020" max="1020" width="19.08984375" style="5" customWidth="1"/>
    <col min="1021" max="1268" width="9.26953125" style="5"/>
    <col min="1269" max="1269" width="11.453125" style="5" customWidth="1"/>
    <col min="1270" max="1271" width="15.7265625" style="5" customWidth="1"/>
    <col min="1272" max="1272" width="34.453125" style="5" customWidth="1"/>
    <col min="1273" max="1273" width="12.453125" style="5" customWidth="1"/>
    <col min="1274" max="1274" width="11.7265625" style="5" customWidth="1"/>
    <col min="1275" max="1275" width="15" style="5" customWidth="1"/>
    <col min="1276" max="1276" width="19.08984375" style="5" customWidth="1"/>
    <col min="1277" max="1524" width="9.26953125" style="5"/>
    <col min="1525" max="1525" width="11.453125" style="5" customWidth="1"/>
    <col min="1526" max="1527" width="15.7265625" style="5" customWidth="1"/>
    <col min="1528" max="1528" width="34.453125" style="5" customWidth="1"/>
    <col min="1529" max="1529" width="12.453125" style="5" customWidth="1"/>
    <col min="1530" max="1530" width="11.7265625" style="5" customWidth="1"/>
    <col min="1531" max="1531" width="15" style="5" customWidth="1"/>
    <col min="1532" max="1532" width="19.08984375" style="5" customWidth="1"/>
    <col min="1533" max="1780" width="9.26953125" style="5"/>
    <col min="1781" max="1781" width="11.453125" style="5" customWidth="1"/>
    <col min="1782" max="1783" width="15.7265625" style="5" customWidth="1"/>
    <col min="1784" max="1784" width="34.453125" style="5" customWidth="1"/>
    <col min="1785" max="1785" width="12.453125" style="5" customWidth="1"/>
    <col min="1786" max="1786" width="11.7265625" style="5" customWidth="1"/>
    <col min="1787" max="1787" width="15" style="5" customWidth="1"/>
    <col min="1788" max="1788" width="19.08984375" style="5" customWidth="1"/>
    <col min="1789" max="2036" width="9.26953125" style="5"/>
    <col min="2037" max="2037" width="11.453125" style="5" customWidth="1"/>
    <col min="2038" max="2039" width="15.7265625" style="5" customWidth="1"/>
    <col min="2040" max="2040" width="34.453125" style="5" customWidth="1"/>
    <col min="2041" max="2041" width="12.453125" style="5" customWidth="1"/>
    <col min="2042" max="2042" width="11.7265625" style="5" customWidth="1"/>
    <col min="2043" max="2043" width="15" style="5" customWidth="1"/>
    <col min="2044" max="2044" width="19.08984375" style="5" customWidth="1"/>
    <col min="2045" max="2292" width="9.26953125" style="5"/>
    <col min="2293" max="2293" width="11.453125" style="5" customWidth="1"/>
    <col min="2294" max="2295" width="15.7265625" style="5" customWidth="1"/>
    <col min="2296" max="2296" width="34.453125" style="5" customWidth="1"/>
    <col min="2297" max="2297" width="12.453125" style="5" customWidth="1"/>
    <col min="2298" max="2298" width="11.7265625" style="5" customWidth="1"/>
    <col min="2299" max="2299" width="15" style="5" customWidth="1"/>
    <col min="2300" max="2300" width="19.08984375" style="5" customWidth="1"/>
    <col min="2301" max="2548" width="9.26953125" style="5"/>
    <col min="2549" max="2549" width="11.453125" style="5" customWidth="1"/>
    <col min="2550" max="2551" width="15.7265625" style="5" customWidth="1"/>
    <col min="2552" max="2552" width="34.453125" style="5" customWidth="1"/>
    <col min="2553" max="2553" width="12.453125" style="5" customWidth="1"/>
    <col min="2554" max="2554" width="11.7265625" style="5" customWidth="1"/>
    <col min="2555" max="2555" width="15" style="5" customWidth="1"/>
    <col min="2556" max="2556" width="19.08984375" style="5" customWidth="1"/>
    <col min="2557" max="2804" width="9.26953125" style="5"/>
    <col min="2805" max="2805" width="11.453125" style="5" customWidth="1"/>
    <col min="2806" max="2807" width="15.7265625" style="5" customWidth="1"/>
    <col min="2808" max="2808" width="34.453125" style="5" customWidth="1"/>
    <col min="2809" max="2809" width="12.453125" style="5" customWidth="1"/>
    <col min="2810" max="2810" width="11.7265625" style="5" customWidth="1"/>
    <col min="2811" max="2811" width="15" style="5" customWidth="1"/>
    <col min="2812" max="2812" width="19.08984375" style="5" customWidth="1"/>
    <col min="2813" max="3060" width="9.26953125" style="5"/>
    <col min="3061" max="3061" width="11.453125" style="5" customWidth="1"/>
    <col min="3062" max="3063" width="15.7265625" style="5" customWidth="1"/>
    <col min="3064" max="3064" width="34.453125" style="5" customWidth="1"/>
    <col min="3065" max="3065" width="12.453125" style="5" customWidth="1"/>
    <col min="3066" max="3066" width="11.7265625" style="5" customWidth="1"/>
    <col min="3067" max="3067" width="15" style="5" customWidth="1"/>
    <col min="3068" max="3068" width="19.08984375" style="5" customWidth="1"/>
    <col min="3069" max="3316" width="9.26953125" style="5"/>
    <col min="3317" max="3317" width="11.453125" style="5" customWidth="1"/>
    <col min="3318" max="3319" width="15.7265625" style="5" customWidth="1"/>
    <col min="3320" max="3320" width="34.453125" style="5" customWidth="1"/>
    <col min="3321" max="3321" width="12.453125" style="5" customWidth="1"/>
    <col min="3322" max="3322" width="11.7265625" style="5" customWidth="1"/>
    <col min="3323" max="3323" width="15" style="5" customWidth="1"/>
    <col min="3324" max="3324" width="19.08984375" style="5" customWidth="1"/>
    <col min="3325" max="3572" width="9.26953125" style="5"/>
    <col min="3573" max="3573" width="11.453125" style="5" customWidth="1"/>
    <col min="3574" max="3575" width="15.7265625" style="5" customWidth="1"/>
    <col min="3576" max="3576" width="34.453125" style="5" customWidth="1"/>
    <col min="3577" max="3577" width="12.453125" style="5" customWidth="1"/>
    <col min="3578" max="3578" width="11.7265625" style="5" customWidth="1"/>
    <col min="3579" max="3579" width="15" style="5" customWidth="1"/>
    <col min="3580" max="3580" width="19.08984375" style="5" customWidth="1"/>
    <col min="3581" max="3828" width="9.26953125" style="5"/>
    <col min="3829" max="3829" width="11.453125" style="5" customWidth="1"/>
    <col min="3830" max="3831" width="15.7265625" style="5" customWidth="1"/>
    <col min="3832" max="3832" width="34.453125" style="5" customWidth="1"/>
    <col min="3833" max="3833" width="12.453125" style="5" customWidth="1"/>
    <col min="3834" max="3834" width="11.7265625" style="5" customWidth="1"/>
    <col min="3835" max="3835" width="15" style="5" customWidth="1"/>
    <col min="3836" max="3836" width="19.08984375" style="5" customWidth="1"/>
    <col min="3837" max="4084" width="9.26953125" style="5"/>
    <col min="4085" max="4085" width="11.453125" style="5" customWidth="1"/>
    <col min="4086" max="4087" width="15.7265625" style="5" customWidth="1"/>
    <col min="4088" max="4088" width="34.453125" style="5" customWidth="1"/>
    <col min="4089" max="4089" width="12.453125" style="5" customWidth="1"/>
    <col min="4090" max="4090" width="11.7265625" style="5" customWidth="1"/>
    <col min="4091" max="4091" width="15" style="5" customWidth="1"/>
    <col min="4092" max="4092" width="19.08984375" style="5" customWidth="1"/>
    <col min="4093" max="4340" width="9.26953125" style="5"/>
    <col min="4341" max="4341" width="11.453125" style="5" customWidth="1"/>
    <col min="4342" max="4343" width="15.7265625" style="5" customWidth="1"/>
    <col min="4344" max="4344" width="34.453125" style="5" customWidth="1"/>
    <col min="4345" max="4345" width="12.453125" style="5" customWidth="1"/>
    <col min="4346" max="4346" width="11.7265625" style="5" customWidth="1"/>
    <col min="4347" max="4347" width="15" style="5" customWidth="1"/>
    <col min="4348" max="4348" width="19.08984375" style="5" customWidth="1"/>
    <col min="4349" max="4596" width="9.26953125" style="5"/>
    <col min="4597" max="4597" width="11.453125" style="5" customWidth="1"/>
    <col min="4598" max="4599" width="15.7265625" style="5" customWidth="1"/>
    <col min="4600" max="4600" width="34.453125" style="5" customWidth="1"/>
    <col min="4601" max="4601" width="12.453125" style="5" customWidth="1"/>
    <col min="4602" max="4602" width="11.7265625" style="5" customWidth="1"/>
    <col min="4603" max="4603" width="15" style="5" customWidth="1"/>
    <col min="4604" max="4604" width="19.08984375" style="5" customWidth="1"/>
    <col min="4605" max="4852" width="9.26953125" style="5"/>
    <col min="4853" max="4853" width="11.453125" style="5" customWidth="1"/>
    <col min="4854" max="4855" width="15.7265625" style="5" customWidth="1"/>
    <col min="4856" max="4856" width="34.453125" style="5" customWidth="1"/>
    <col min="4857" max="4857" width="12.453125" style="5" customWidth="1"/>
    <col min="4858" max="4858" width="11.7265625" style="5" customWidth="1"/>
    <col min="4859" max="4859" width="15" style="5" customWidth="1"/>
    <col min="4860" max="4860" width="19.08984375" style="5" customWidth="1"/>
    <col min="4861" max="5108" width="9.26953125" style="5"/>
    <col min="5109" max="5109" width="11.453125" style="5" customWidth="1"/>
    <col min="5110" max="5111" width="15.7265625" style="5" customWidth="1"/>
    <col min="5112" max="5112" width="34.453125" style="5" customWidth="1"/>
    <col min="5113" max="5113" width="12.453125" style="5" customWidth="1"/>
    <col min="5114" max="5114" width="11.7265625" style="5" customWidth="1"/>
    <col min="5115" max="5115" width="15" style="5" customWidth="1"/>
    <col min="5116" max="5116" width="19.08984375" style="5" customWidth="1"/>
    <col min="5117" max="5364" width="9.26953125" style="5"/>
    <col min="5365" max="5365" width="11.453125" style="5" customWidth="1"/>
    <col min="5366" max="5367" width="15.7265625" style="5" customWidth="1"/>
    <col min="5368" max="5368" width="34.453125" style="5" customWidth="1"/>
    <col min="5369" max="5369" width="12.453125" style="5" customWidth="1"/>
    <col min="5370" max="5370" width="11.7265625" style="5" customWidth="1"/>
    <col min="5371" max="5371" width="15" style="5" customWidth="1"/>
    <col min="5372" max="5372" width="19.08984375" style="5" customWidth="1"/>
    <col min="5373" max="5620" width="9.26953125" style="5"/>
    <col min="5621" max="5621" width="11.453125" style="5" customWidth="1"/>
    <col min="5622" max="5623" width="15.7265625" style="5" customWidth="1"/>
    <col min="5624" max="5624" width="34.453125" style="5" customWidth="1"/>
    <col min="5625" max="5625" width="12.453125" style="5" customWidth="1"/>
    <col min="5626" max="5626" width="11.7265625" style="5" customWidth="1"/>
    <col min="5627" max="5627" width="15" style="5" customWidth="1"/>
    <col min="5628" max="5628" width="19.08984375" style="5" customWidth="1"/>
    <col min="5629" max="5876" width="9.26953125" style="5"/>
    <col min="5877" max="5877" width="11.453125" style="5" customWidth="1"/>
    <col min="5878" max="5879" width="15.7265625" style="5" customWidth="1"/>
    <col min="5880" max="5880" width="34.453125" style="5" customWidth="1"/>
    <col min="5881" max="5881" width="12.453125" style="5" customWidth="1"/>
    <col min="5882" max="5882" width="11.7265625" style="5" customWidth="1"/>
    <col min="5883" max="5883" width="15" style="5" customWidth="1"/>
    <col min="5884" max="5884" width="19.08984375" style="5" customWidth="1"/>
    <col min="5885" max="6132" width="9.26953125" style="5"/>
    <col min="6133" max="6133" width="11.453125" style="5" customWidth="1"/>
    <col min="6134" max="6135" width="15.7265625" style="5" customWidth="1"/>
    <col min="6136" max="6136" width="34.453125" style="5" customWidth="1"/>
    <col min="6137" max="6137" width="12.453125" style="5" customWidth="1"/>
    <col min="6138" max="6138" width="11.7265625" style="5" customWidth="1"/>
    <col min="6139" max="6139" width="15" style="5" customWidth="1"/>
    <col min="6140" max="6140" width="19.08984375" style="5" customWidth="1"/>
    <col min="6141" max="6388" width="9.26953125" style="5"/>
    <col min="6389" max="6389" width="11.453125" style="5" customWidth="1"/>
    <col min="6390" max="6391" width="15.7265625" style="5" customWidth="1"/>
    <col min="6392" max="6392" width="34.453125" style="5" customWidth="1"/>
    <col min="6393" max="6393" width="12.453125" style="5" customWidth="1"/>
    <col min="6394" max="6394" width="11.7265625" style="5" customWidth="1"/>
    <col min="6395" max="6395" width="15" style="5" customWidth="1"/>
    <col min="6396" max="6396" width="19.08984375" style="5" customWidth="1"/>
    <col min="6397" max="6644" width="9.26953125" style="5"/>
    <col min="6645" max="6645" width="11.453125" style="5" customWidth="1"/>
    <col min="6646" max="6647" width="15.7265625" style="5" customWidth="1"/>
    <col min="6648" max="6648" width="34.453125" style="5" customWidth="1"/>
    <col min="6649" max="6649" width="12.453125" style="5" customWidth="1"/>
    <col min="6650" max="6650" width="11.7265625" style="5" customWidth="1"/>
    <col min="6651" max="6651" width="15" style="5" customWidth="1"/>
    <col min="6652" max="6652" width="19.08984375" style="5" customWidth="1"/>
    <col min="6653" max="6900" width="9.26953125" style="5"/>
    <col min="6901" max="6901" width="11.453125" style="5" customWidth="1"/>
    <col min="6902" max="6903" width="15.7265625" style="5" customWidth="1"/>
    <col min="6904" max="6904" width="34.453125" style="5" customWidth="1"/>
    <col min="6905" max="6905" width="12.453125" style="5" customWidth="1"/>
    <col min="6906" max="6906" width="11.7265625" style="5" customWidth="1"/>
    <col min="6907" max="6907" width="15" style="5" customWidth="1"/>
    <col min="6908" max="6908" width="19.08984375" style="5" customWidth="1"/>
    <col min="6909" max="7156" width="9.26953125" style="5"/>
    <col min="7157" max="7157" width="11.453125" style="5" customWidth="1"/>
    <col min="7158" max="7159" width="15.7265625" style="5" customWidth="1"/>
    <col min="7160" max="7160" width="34.453125" style="5" customWidth="1"/>
    <col min="7161" max="7161" width="12.453125" style="5" customWidth="1"/>
    <col min="7162" max="7162" width="11.7265625" style="5" customWidth="1"/>
    <col min="7163" max="7163" width="15" style="5" customWidth="1"/>
    <col min="7164" max="7164" width="19.08984375" style="5" customWidth="1"/>
    <col min="7165" max="7412" width="9.26953125" style="5"/>
    <col min="7413" max="7413" width="11.453125" style="5" customWidth="1"/>
    <col min="7414" max="7415" width="15.7265625" style="5" customWidth="1"/>
    <col min="7416" max="7416" width="34.453125" style="5" customWidth="1"/>
    <col min="7417" max="7417" width="12.453125" style="5" customWidth="1"/>
    <col min="7418" max="7418" width="11.7265625" style="5" customWidth="1"/>
    <col min="7419" max="7419" width="15" style="5" customWidth="1"/>
    <col min="7420" max="7420" width="19.08984375" style="5" customWidth="1"/>
    <col min="7421" max="7668" width="9.26953125" style="5"/>
    <col min="7669" max="7669" width="11.453125" style="5" customWidth="1"/>
    <col min="7670" max="7671" width="15.7265625" style="5" customWidth="1"/>
    <col min="7672" max="7672" width="34.453125" style="5" customWidth="1"/>
    <col min="7673" max="7673" width="12.453125" style="5" customWidth="1"/>
    <col min="7674" max="7674" width="11.7265625" style="5" customWidth="1"/>
    <col min="7675" max="7675" width="15" style="5" customWidth="1"/>
    <col min="7676" max="7676" width="19.08984375" style="5" customWidth="1"/>
    <col min="7677" max="7924" width="9.26953125" style="5"/>
    <col min="7925" max="7925" width="11.453125" style="5" customWidth="1"/>
    <col min="7926" max="7927" width="15.7265625" style="5" customWidth="1"/>
    <col min="7928" max="7928" width="34.453125" style="5" customWidth="1"/>
    <col min="7929" max="7929" width="12.453125" style="5" customWidth="1"/>
    <col min="7930" max="7930" width="11.7265625" style="5" customWidth="1"/>
    <col min="7931" max="7931" width="15" style="5" customWidth="1"/>
    <col min="7932" max="7932" width="19.08984375" style="5" customWidth="1"/>
    <col min="7933" max="8180" width="9.26953125" style="5"/>
    <col min="8181" max="8181" width="11.453125" style="5" customWidth="1"/>
    <col min="8182" max="8183" width="15.7265625" style="5" customWidth="1"/>
    <col min="8184" max="8184" width="34.453125" style="5" customWidth="1"/>
    <col min="8185" max="8185" width="12.453125" style="5" customWidth="1"/>
    <col min="8186" max="8186" width="11.7265625" style="5" customWidth="1"/>
    <col min="8187" max="8187" width="15" style="5" customWidth="1"/>
    <col min="8188" max="8188" width="19.08984375" style="5" customWidth="1"/>
    <col min="8189" max="8436" width="9.26953125" style="5"/>
    <col min="8437" max="8437" width="11.453125" style="5" customWidth="1"/>
    <col min="8438" max="8439" width="15.7265625" style="5" customWidth="1"/>
    <col min="8440" max="8440" width="34.453125" style="5" customWidth="1"/>
    <col min="8441" max="8441" width="12.453125" style="5" customWidth="1"/>
    <col min="8442" max="8442" width="11.7265625" style="5" customWidth="1"/>
    <col min="8443" max="8443" width="15" style="5" customWidth="1"/>
    <col min="8444" max="8444" width="19.08984375" style="5" customWidth="1"/>
    <col min="8445" max="8692" width="9.26953125" style="5"/>
    <col min="8693" max="8693" width="11.453125" style="5" customWidth="1"/>
    <col min="8694" max="8695" width="15.7265625" style="5" customWidth="1"/>
    <col min="8696" max="8696" width="34.453125" style="5" customWidth="1"/>
    <col min="8697" max="8697" width="12.453125" style="5" customWidth="1"/>
    <col min="8698" max="8698" width="11.7265625" style="5" customWidth="1"/>
    <col min="8699" max="8699" width="15" style="5" customWidth="1"/>
    <col min="8700" max="8700" width="19.08984375" style="5" customWidth="1"/>
    <col min="8701" max="8948" width="9.26953125" style="5"/>
    <col min="8949" max="8949" width="11.453125" style="5" customWidth="1"/>
    <col min="8950" max="8951" width="15.7265625" style="5" customWidth="1"/>
    <col min="8952" max="8952" width="34.453125" style="5" customWidth="1"/>
    <col min="8953" max="8953" width="12.453125" style="5" customWidth="1"/>
    <col min="8954" max="8954" width="11.7265625" style="5" customWidth="1"/>
    <col min="8955" max="8955" width="15" style="5" customWidth="1"/>
    <col min="8956" max="8956" width="19.08984375" style="5" customWidth="1"/>
    <col min="8957" max="9204" width="9.26953125" style="5"/>
    <col min="9205" max="9205" width="11.453125" style="5" customWidth="1"/>
    <col min="9206" max="9207" width="15.7265625" style="5" customWidth="1"/>
    <col min="9208" max="9208" width="34.453125" style="5" customWidth="1"/>
    <col min="9209" max="9209" width="12.453125" style="5" customWidth="1"/>
    <col min="9210" max="9210" width="11.7265625" style="5" customWidth="1"/>
    <col min="9211" max="9211" width="15" style="5" customWidth="1"/>
    <col min="9212" max="9212" width="19.08984375" style="5" customWidth="1"/>
    <col min="9213" max="9460" width="9.26953125" style="5"/>
    <col min="9461" max="9461" width="11.453125" style="5" customWidth="1"/>
    <col min="9462" max="9463" width="15.7265625" style="5" customWidth="1"/>
    <col min="9464" max="9464" width="34.453125" style="5" customWidth="1"/>
    <col min="9465" max="9465" width="12.453125" style="5" customWidth="1"/>
    <col min="9466" max="9466" width="11.7265625" style="5" customWidth="1"/>
    <col min="9467" max="9467" width="15" style="5" customWidth="1"/>
    <col min="9468" max="9468" width="19.08984375" style="5" customWidth="1"/>
    <col min="9469" max="9716" width="9.26953125" style="5"/>
    <col min="9717" max="9717" width="11.453125" style="5" customWidth="1"/>
    <col min="9718" max="9719" width="15.7265625" style="5" customWidth="1"/>
    <col min="9720" max="9720" width="34.453125" style="5" customWidth="1"/>
    <col min="9721" max="9721" width="12.453125" style="5" customWidth="1"/>
    <col min="9722" max="9722" width="11.7265625" style="5" customWidth="1"/>
    <col min="9723" max="9723" width="15" style="5" customWidth="1"/>
    <col min="9724" max="9724" width="19.08984375" style="5" customWidth="1"/>
    <col min="9725" max="9972" width="9.26953125" style="5"/>
    <col min="9973" max="9973" width="11.453125" style="5" customWidth="1"/>
    <col min="9974" max="9975" width="15.7265625" style="5" customWidth="1"/>
    <col min="9976" max="9976" width="34.453125" style="5" customWidth="1"/>
    <col min="9977" max="9977" width="12.453125" style="5" customWidth="1"/>
    <col min="9978" max="9978" width="11.7265625" style="5" customWidth="1"/>
    <col min="9979" max="9979" width="15" style="5" customWidth="1"/>
    <col min="9980" max="9980" width="19.08984375" style="5" customWidth="1"/>
    <col min="9981" max="10228" width="9.26953125" style="5"/>
    <col min="10229" max="10229" width="11.453125" style="5" customWidth="1"/>
    <col min="10230" max="10231" width="15.7265625" style="5" customWidth="1"/>
    <col min="10232" max="10232" width="34.453125" style="5" customWidth="1"/>
    <col min="10233" max="10233" width="12.453125" style="5" customWidth="1"/>
    <col min="10234" max="10234" width="11.7265625" style="5" customWidth="1"/>
    <col min="10235" max="10235" width="15" style="5" customWidth="1"/>
    <col min="10236" max="10236" width="19.08984375" style="5" customWidth="1"/>
    <col min="10237" max="10484" width="9.26953125" style="5"/>
    <col min="10485" max="10485" width="11.453125" style="5" customWidth="1"/>
    <col min="10486" max="10487" width="15.7265625" style="5" customWidth="1"/>
    <col min="10488" max="10488" width="34.453125" style="5" customWidth="1"/>
    <col min="10489" max="10489" width="12.453125" style="5" customWidth="1"/>
    <col min="10490" max="10490" width="11.7265625" style="5" customWidth="1"/>
    <col min="10491" max="10491" width="15" style="5" customWidth="1"/>
    <col min="10492" max="10492" width="19.08984375" style="5" customWidth="1"/>
    <col min="10493" max="10740" width="9.26953125" style="5"/>
    <col min="10741" max="10741" width="11.453125" style="5" customWidth="1"/>
    <col min="10742" max="10743" width="15.7265625" style="5" customWidth="1"/>
    <col min="10744" max="10744" width="34.453125" style="5" customWidth="1"/>
    <col min="10745" max="10745" width="12.453125" style="5" customWidth="1"/>
    <col min="10746" max="10746" width="11.7265625" style="5" customWidth="1"/>
    <col min="10747" max="10747" width="15" style="5" customWidth="1"/>
    <col min="10748" max="10748" width="19.08984375" style="5" customWidth="1"/>
    <col min="10749" max="10996" width="9.26953125" style="5"/>
    <col min="10997" max="10997" width="11.453125" style="5" customWidth="1"/>
    <col min="10998" max="10999" width="15.7265625" style="5" customWidth="1"/>
    <col min="11000" max="11000" width="34.453125" style="5" customWidth="1"/>
    <col min="11001" max="11001" width="12.453125" style="5" customWidth="1"/>
    <col min="11002" max="11002" width="11.7265625" style="5" customWidth="1"/>
    <col min="11003" max="11003" width="15" style="5" customWidth="1"/>
    <col min="11004" max="11004" width="19.08984375" style="5" customWidth="1"/>
    <col min="11005" max="11252" width="9.26953125" style="5"/>
    <col min="11253" max="11253" width="11.453125" style="5" customWidth="1"/>
    <col min="11254" max="11255" width="15.7265625" style="5" customWidth="1"/>
    <col min="11256" max="11256" width="34.453125" style="5" customWidth="1"/>
    <col min="11257" max="11257" width="12.453125" style="5" customWidth="1"/>
    <col min="11258" max="11258" width="11.7265625" style="5" customWidth="1"/>
    <col min="11259" max="11259" width="15" style="5" customWidth="1"/>
    <col min="11260" max="11260" width="19.08984375" style="5" customWidth="1"/>
    <col min="11261" max="11508" width="9.26953125" style="5"/>
    <col min="11509" max="11509" width="11.453125" style="5" customWidth="1"/>
    <col min="11510" max="11511" width="15.7265625" style="5" customWidth="1"/>
    <col min="11512" max="11512" width="34.453125" style="5" customWidth="1"/>
    <col min="11513" max="11513" width="12.453125" style="5" customWidth="1"/>
    <col min="11514" max="11514" width="11.7265625" style="5" customWidth="1"/>
    <col min="11515" max="11515" width="15" style="5" customWidth="1"/>
    <col min="11516" max="11516" width="19.08984375" style="5" customWidth="1"/>
    <col min="11517" max="11764" width="9.26953125" style="5"/>
    <col min="11765" max="11765" width="11.453125" style="5" customWidth="1"/>
    <col min="11766" max="11767" width="15.7265625" style="5" customWidth="1"/>
    <col min="11768" max="11768" width="34.453125" style="5" customWidth="1"/>
    <col min="11769" max="11769" width="12.453125" style="5" customWidth="1"/>
    <col min="11770" max="11770" width="11.7265625" style="5" customWidth="1"/>
    <col min="11771" max="11771" width="15" style="5" customWidth="1"/>
    <col min="11772" max="11772" width="19.08984375" style="5" customWidth="1"/>
    <col min="11773" max="12020" width="9.26953125" style="5"/>
    <col min="12021" max="12021" width="11.453125" style="5" customWidth="1"/>
    <col min="12022" max="12023" width="15.7265625" style="5" customWidth="1"/>
    <col min="12024" max="12024" width="34.453125" style="5" customWidth="1"/>
    <col min="12025" max="12025" width="12.453125" style="5" customWidth="1"/>
    <col min="12026" max="12026" width="11.7265625" style="5" customWidth="1"/>
    <col min="12027" max="12027" width="15" style="5" customWidth="1"/>
    <col min="12028" max="12028" width="19.08984375" style="5" customWidth="1"/>
    <col min="12029" max="12276" width="9.26953125" style="5"/>
    <col min="12277" max="12277" width="11.453125" style="5" customWidth="1"/>
    <col min="12278" max="12279" width="15.7265625" style="5" customWidth="1"/>
    <col min="12280" max="12280" width="34.453125" style="5" customWidth="1"/>
    <col min="12281" max="12281" width="12.453125" style="5" customWidth="1"/>
    <col min="12282" max="12282" width="11.7265625" style="5" customWidth="1"/>
    <col min="12283" max="12283" width="15" style="5" customWidth="1"/>
    <col min="12284" max="12284" width="19.08984375" style="5" customWidth="1"/>
    <col min="12285" max="12532" width="9.26953125" style="5"/>
    <col min="12533" max="12533" width="11.453125" style="5" customWidth="1"/>
    <col min="12534" max="12535" width="15.7265625" style="5" customWidth="1"/>
    <col min="12536" max="12536" width="34.453125" style="5" customWidth="1"/>
    <col min="12537" max="12537" width="12.453125" style="5" customWidth="1"/>
    <col min="12538" max="12538" width="11.7265625" style="5" customWidth="1"/>
    <col min="12539" max="12539" width="15" style="5" customWidth="1"/>
    <col min="12540" max="12540" width="19.08984375" style="5" customWidth="1"/>
    <col min="12541" max="12788" width="9.26953125" style="5"/>
    <col min="12789" max="12789" width="11.453125" style="5" customWidth="1"/>
    <col min="12790" max="12791" width="15.7265625" style="5" customWidth="1"/>
    <col min="12792" max="12792" width="34.453125" style="5" customWidth="1"/>
    <col min="12793" max="12793" width="12.453125" style="5" customWidth="1"/>
    <col min="12794" max="12794" width="11.7265625" style="5" customWidth="1"/>
    <col min="12795" max="12795" width="15" style="5" customWidth="1"/>
    <col min="12796" max="12796" width="19.08984375" style="5" customWidth="1"/>
    <col min="12797" max="13044" width="9.26953125" style="5"/>
    <col min="13045" max="13045" width="11.453125" style="5" customWidth="1"/>
    <col min="13046" max="13047" width="15.7265625" style="5" customWidth="1"/>
    <col min="13048" max="13048" width="34.453125" style="5" customWidth="1"/>
    <col min="13049" max="13049" width="12.453125" style="5" customWidth="1"/>
    <col min="13050" max="13050" width="11.7265625" style="5" customWidth="1"/>
    <col min="13051" max="13051" width="15" style="5" customWidth="1"/>
    <col min="13052" max="13052" width="19.08984375" style="5" customWidth="1"/>
    <col min="13053" max="13300" width="9.26953125" style="5"/>
    <col min="13301" max="13301" width="11.453125" style="5" customWidth="1"/>
    <col min="13302" max="13303" width="15.7265625" style="5" customWidth="1"/>
    <col min="13304" max="13304" width="34.453125" style="5" customWidth="1"/>
    <col min="13305" max="13305" width="12.453125" style="5" customWidth="1"/>
    <col min="13306" max="13306" width="11.7265625" style="5" customWidth="1"/>
    <col min="13307" max="13307" width="15" style="5" customWidth="1"/>
    <col min="13308" max="13308" width="19.08984375" style="5" customWidth="1"/>
    <col min="13309" max="13556" width="9.26953125" style="5"/>
    <col min="13557" max="13557" width="11.453125" style="5" customWidth="1"/>
    <col min="13558" max="13559" width="15.7265625" style="5" customWidth="1"/>
    <col min="13560" max="13560" width="34.453125" style="5" customWidth="1"/>
    <col min="13561" max="13561" width="12.453125" style="5" customWidth="1"/>
    <col min="13562" max="13562" width="11.7265625" style="5" customWidth="1"/>
    <col min="13563" max="13563" width="15" style="5" customWidth="1"/>
    <col min="13564" max="13564" width="19.08984375" style="5" customWidth="1"/>
    <col min="13565" max="13812" width="9.26953125" style="5"/>
    <col min="13813" max="13813" width="11.453125" style="5" customWidth="1"/>
    <col min="13814" max="13815" width="15.7265625" style="5" customWidth="1"/>
    <col min="13816" max="13816" width="34.453125" style="5" customWidth="1"/>
    <col min="13817" max="13817" width="12.453125" style="5" customWidth="1"/>
    <col min="13818" max="13818" width="11.7265625" style="5" customWidth="1"/>
    <col min="13819" max="13819" width="15" style="5" customWidth="1"/>
    <col min="13820" max="13820" width="19.08984375" style="5" customWidth="1"/>
    <col min="13821" max="14068" width="9.26953125" style="5"/>
    <col min="14069" max="14069" width="11.453125" style="5" customWidth="1"/>
    <col min="14070" max="14071" width="15.7265625" style="5" customWidth="1"/>
    <col min="14072" max="14072" width="34.453125" style="5" customWidth="1"/>
    <col min="14073" max="14073" width="12.453125" style="5" customWidth="1"/>
    <col min="14074" max="14074" width="11.7265625" style="5" customWidth="1"/>
    <col min="14075" max="14075" width="15" style="5" customWidth="1"/>
    <col min="14076" max="14076" width="19.08984375" style="5" customWidth="1"/>
    <col min="14077" max="14324" width="9.26953125" style="5"/>
    <col min="14325" max="14325" width="11.453125" style="5" customWidth="1"/>
    <col min="14326" max="14327" width="15.7265625" style="5" customWidth="1"/>
    <col min="14328" max="14328" width="34.453125" style="5" customWidth="1"/>
    <col min="14329" max="14329" width="12.453125" style="5" customWidth="1"/>
    <col min="14330" max="14330" width="11.7265625" style="5" customWidth="1"/>
    <col min="14331" max="14331" width="15" style="5" customWidth="1"/>
    <col min="14332" max="14332" width="19.08984375" style="5" customWidth="1"/>
    <col min="14333" max="14580" width="9.26953125" style="5"/>
    <col min="14581" max="14581" width="11.453125" style="5" customWidth="1"/>
    <col min="14582" max="14583" width="15.7265625" style="5" customWidth="1"/>
    <col min="14584" max="14584" width="34.453125" style="5" customWidth="1"/>
    <col min="14585" max="14585" width="12.453125" style="5" customWidth="1"/>
    <col min="14586" max="14586" width="11.7265625" style="5" customWidth="1"/>
    <col min="14587" max="14587" width="15" style="5" customWidth="1"/>
    <col min="14588" max="14588" width="19.08984375" style="5" customWidth="1"/>
    <col min="14589" max="14836" width="9.26953125" style="5"/>
    <col min="14837" max="14837" width="11.453125" style="5" customWidth="1"/>
    <col min="14838" max="14839" width="15.7265625" style="5" customWidth="1"/>
    <col min="14840" max="14840" width="34.453125" style="5" customWidth="1"/>
    <col min="14841" max="14841" width="12.453125" style="5" customWidth="1"/>
    <col min="14842" max="14842" width="11.7265625" style="5" customWidth="1"/>
    <col min="14843" max="14843" width="15" style="5" customWidth="1"/>
    <col min="14844" max="14844" width="19.08984375" style="5" customWidth="1"/>
    <col min="14845" max="15092" width="9.26953125" style="5"/>
    <col min="15093" max="15093" width="11.453125" style="5" customWidth="1"/>
    <col min="15094" max="15095" width="15.7265625" style="5" customWidth="1"/>
    <col min="15096" max="15096" width="34.453125" style="5" customWidth="1"/>
    <col min="15097" max="15097" width="12.453125" style="5" customWidth="1"/>
    <col min="15098" max="15098" width="11.7265625" style="5" customWidth="1"/>
    <col min="15099" max="15099" width="15" style="5" customWidth="1"/>
    <col min="15100" max="15100" width="19.08984375" style="5" customWidth="1"/>
    <col min="15101" max="15348" width="9.26953125" style="5"/>
    <col min="15349" max="15349" width="11.453125" style="5" customWidth="1"/>
    <col min="15350" max="15351" width="15.7265625" style="5" customWidth="1"/>
    <col min="15352" max="15352" width="34.453125" style="5" customWidth="1"/>
    <col min="15353" max="15353" width="12.453125" style="5" customWidth="1"/>
    <col min="15354" max="15354" width="11.7265625" style="5" customWidth="1"/>
    <col min="15355" max="15355" width="15" style="5" customWidth="1"/>
    <col min="15356" max="15356" width="19.08984375" style="5" customWidth="1"/>
    <col min="15357" max="15604" width="9.26953125" style="5"/>
    <col min="15605" max="15605" width="11.453125" style="5" customWidth="1"/>
    <col min="15606" max="15607" width="15.7265625" style="5" customWidth="1"/>
    <col min="15608" max="15608" width="34.453125" style="5" customWidth="1"/>
    <col min="15609" max="15609" width="12.453125" style="5" customWidth="1"/>
    <col min="15610" max="15610" width="11.7265625" style="5" customWidth="1"/>
    <col min="15611" max="15611" width="15" style="5" customWidth="1"/>
    <col min="15612" max="15612" width="19.08984375" style="5" customWidth="1"/>
    <col min="15613" max="15860" width="9.26953125" style="5"/>
    <col min="15861" max="15861" width="11.453125" style="5" customWidth="1"/>
    <col min="15862" max="15863" width="15.7265625" style="5" customWidth="1"/>
    <col min="15864" max="15864" width="34.453125" style="5" customWidth="1"/>
    <col min="15865" max="15865" width="12.453125" style="5" customWidth="1"/>
    <col min="15866" max="15866" width="11.7265625" style="5" customWidth="1"/>
    <col min="15867" max="15867" width="15" style="5" customWidth="1"/>
    <col min="15868" max="15868" width="19.08984375" style="5" customWidth="1"/>
    <col min="15869" max="16116" width="9.26953125" style="5"/>
    <col min="16117" max="16117" width="11.453125" style="5" customWidth="1"/>
    <col min="16118" max="16119" width="15.7265625" style="5" customWidth="1"/>
    <col min="16120" max="16120" width="34.453125" style="5" customWidth="1"/>
    <col min="16121" max="16121" width="12.453125" style="5" customWidth="1"/>
    <col min="16122" max="16122" width="11.7265625" style="5" customWidth="1"/>
    <col min="16123" max="16123" width="15" style="5" customWidth="1"/>
    <col min="16124" max="16124" width="19.08984375" style="5" customWidth="1"/>
    <col min="16125" max="16384" width="9.26953125" style="5"/>
  </cols>
  <sheetData>
    <row r="1" spans="2:10" s="165" customFormat="1" ht="22.5" customHeight="1" x14ac:dyDescent="0.25">
      <c r="B1" s="669" t="s">
        <v>0</v>
      </c>
      <c r="C1" s="669"/>
      <c r="D1" s="669"/>
      <c r="E1" s="669"/>
      <c r="F1" s="669"/>
      <c r="G1" s="669"/>
      <c r="H1" s="669"/>
      <c r="I1" s="669"/>
    </row>
    <row r="2" spans="2:10" s="165" customFormat="1" ht="34.5" customHeight="1" x14ac:dyDescent="0.25">
      <c r="B2" s="1" t="s">
        <v>256</v>
      </c>
      <c r="C2" s="95"/>
      <c r="D2" s="712" t="s">
        <v>433</v>
      </c>
      <c r="E2" s="712"/>
      <c r="F2" s="712"/>
      <c r="G2" s="712"/>
      <c r="H2" s="712"/>
      <c r="I2" s="712"/>
    </row>
    <row r="3" spans="2:10" s="3" customFormat="1" ht="18.75" customHeight="1" x14ac:dyDescent="0.25">
      <c r="B3" s="1" t="s">
        <v>257</v>
      </c>
      <c r="C3" s="95"/>
      <c r="D3" s="1" t="s">
        <v>434</v>
      </c>
      <c r="E3" s="95"/>
      <c r="F3" s="95"/>
      <c r="G3" s="95"/>
      <c r="H3" s="95"/>
      <c r="I3" s="95"/>
    </row>
    <row r="4" spans="2:10" s="3" customFormat="1" ht="10.5" customHeight="1" x14ac:dyDescent="0.25">
      <c r="B4" s="1"/>
      <c r="C4" s="1"/>
      <c r="D4" s="1"/>
      <c r="E4" s="1"/>
      <c r="F4" s="1"/>
      <c r="G4" s="2"/>
      <c r="H4" s="2"/>
      <c r="I4" s="2"/>
    </row>
    <row r="5" spans="2:10" s="165" customFormat="1" ht="19.5" customHeight="1" x14ac:dyDescent="0.25">
      <c r="B5" s="669" t="s">
        <v>255</v>
      </c>
      <c r="C5" s="669"/>
      <c r="D5" s="669"/>
      <c r="E5" s="669"/>
      <c r="F5" s="669"/>
      <c r="G5" s="669"/>
      <c r="H5" s="669"/>
      <c r="I5" s="669"/>
      <c r="J5" s="95"/>
    </row>
    <row r="6" spans="2:10" s="165" customFormat="1" ht="19.5" customHeight="1" thickBot="1" x14ac:dyDescent="0.3">
      <c r="B6" s="4"/>
      <c r="C6" s="4"/>
      <c r="D6" s="5"/>
      <c r="E6" s="5"/>
      <c r="F6" s="5"/>
      <c r="G6" s="6"/>
      <c r="H6" s="80"/>
      <c r="I6" s="7" t="s">
        <v>1</v>
      </c>
    </row>
    <row r="7" spans="2:10" s="165" customFormat="1" ht="18.75" customHeight="1" x14ac:dyDescent="0.25">
      <c r="B7" s="8" t="s">
        <v>2</v>
      </c>
      <c r="C7" s="9" t="s">
        <v>3</v>
      </c>
      <c r="D7" s="9"/>
      <c r="E7" s="9"/>
      <c r="F7" s="10" t="s">
        <v>4</v>
      </c>
      <c r="G7" s="11" t="s">
        <v>5</v>
      </c>
      <c r="H7" s="166" t="s">
        <v>6</v>
      </c>
      <c r="I7" s="167" t="s">
        <v>7</v>
      </c>
    </row>
    <row r="8" spans="2:10" s="165" customFormat="1" ht="18.75" customHeight="1" thickBot="1" x14ac:dyDescent="0.3">
      <c r="B8" s="12"/>
      <c r="C8" s="13"/>
      <c r="D8" s="13"/>
      <c r="E8" s="13"/>
      <c r="F8" s="14"/>
      <c r="G8" s="15"/>
      <c r="H8" s="168" t="s">
        <v>8</v>
      </c>
      <c r="I8" s="169" t="s">
        <v>8</v>
      </c>
    </row>
    <row r="9" spans="2:10" s="3" customFormat="1" ht="18.75" customHeight="1" x14ac:dyDescent="0.25">
      <c r="B9" s="278">
        <v>1300</v>
      </c>
      <c r="C9" s="271" t="s">
        <v>9</v>
      </c>
      <c r="D9" s="296"/>
      <c r="E9" s="255"/>
      <c r="F9" s="297"/>
      <c r="G9" s="298"/>
      <c r="H9" s="269"/>
      <c r="I9" s="299"/>
    </row>
    <row r="10" spans="2:10" s="165" customFormat="1" ht="18.75" customHeight="1" x14ac:dyDescent="0.25">
      <c r="B10" s="18"/>
      <c r="C10" s="109" t="s">
        <v>10</v>
      </c>
      <c r="D10" s="100"/>
      <c r="E10" s="19"/>
      <c r="F10" s="102"/>
      <c r="G10" s="21"/>
      <c r="H10" s="60"/>
      <c r="I10" s="224"/>
    </row>
    <row r="11" spans="2:10" s="165" customFormat="1" ht="18.75" customHeight="1" x14ac:dyDescent="0.25">
      <c r="B11" s="22">
        <v>13.01</v>
      </c>
      <c r="C11" s="660" t="s">
        <v>11</v>
      </c>
      <c r="D11" s="661"/>
      <c r="E11" s="662"/>
      <c r="F11" s="47" t="s">
        <v>12</v>
      </c>
      <c r="G11" s="60">
        <v>1</v>
      </c>
      <c r="H11" s="21"/>
      <c r="I11" s="224">
        <f>H11*G11</f>
        <v>0</v>
      </c>
    </row>
    <row r="12" spans="2:10" s="165" customFormat="1" ht="18.75" customHeight="1" x14ac:dyDescent="0.25">
      <c r="B12" s="24"/>
      <c r="C12" s="25"/>
      <c r="D12" s="26"/>
      <c r="E12" s="27"/>
      <c r="F12" s="47"/>
      <c r="G12" s="60"/>
      <c r="H12" s="21"/>
      <c r="I12" s="224"/>
    </row>
    <row r="13" spans="2:10" s="165" customFormat="1" ht="18.75" customHeight="1" x14ac:dyDescent="0.25">
      <c r="B13" s="24"/>
      <c r="C13" s="660" t="s">
        <v>13</v>
      </c>
      <c r="D13" s="661"/>
      <c r="E13" s="662"/>
      <c r="F13" s="300" t="s">
        <v>12</v>
      </c>
      <c r="G13" s="60">
        <v>1</v>
      </c>
      <c r="H13" s="21"/>
      <c r="I13" s="224">
        <f t="shared" ref="I13:I29" si="0">H13*G13</f>
        <v>0</v>
      </c>
    </row>
    <row r="14" spans="2:10" s="165" customFormat="1" ht="18.75" customHeight="1" x14ac:dyDescent="0.25">
      <c r="B14" s="24"/>
      <c r="C14" s="25"/>
      <c r="D14" s="26"/>
      <c r="E14" s="27"/>
      <c r="F14" s="300"/>
      <c r="G14" s="60"/>
      <c r="H14" s="21"/>
      <c r="I14" s="224"/>
    </row>
    <row r="15" spans="2:10" s="165" customFormat="1" ht="18.75" customHeight="1" x14ac:dyDescent="0.25">
      <c r="B15" s="24"/>
      <c r="C15" s="660" t="s">
        <v>14</v>
      </c>
      <c r="D15" s="661"/>
      <c r="E15" s="662"/>
      <c r="F15" s="47" t="s">
        <v>15</v>
      </c>
      <c r="G15" s="60">
        <v>3</v>
      </c>
      <c r="H15" s="21"/>
      <c r="I15" s="224">
        <f t="shared" si="0"/>
        <v>0</v>
      </c>
    </row>
    <row r="16" spans="2:10" s="165" customFormat="1" ht="18.75" customHeight="1" x14ac:dyDescent="0.25">
      <c r="B16" s="24"/>
      <c r="C16" s="660"/>
      <c r="D16" s="661"/>
      <c r="E16" s="662"/>
      <c r="F16" s="47"/>
      <c r="G16" s="60"/>
      <c r="H16" s="60"/>
      <c r="I16" s="224"/>
    </row>
    <row r="17" spans="2:9" s="165" customFormat="1" ht="18.75" customHeight="1" x14ac:dyDescent="0.25">
      <c r="B17" s="28" t="s">
        <v>230</v>
      </c>
      <c r="C17" s="29" t="s">
        <v>16</v>
      </c>
      <c r="D17" s="29"/>
      <c r="E17" s="19"/>
      <c r="F17" s="23" t="s">
        <v>17</v>
      </c>
      <c r="G17" s="60">
        <v>3</v>
      </c>
      <c r="H17" s="21"/>
      <c r="I17" s="224">
        <f t="shared" si="0"/>
        <v>0</v>
      </c>
    </row>
    <row r="18" spans="2:9" s="165" customFormat="1" ht="18.75" customHeight="1" x14ac:dyDescent="0.25">
      <c r="B18" s="22"/>
      <c r="C18" s="19"/>
      <c r="D18" s="19"/>
      <c r="E18" s="19"/>
      <c r="F18" s="23"/>
      <c r="G18" s="21"/>
      <c r="H18" s="21"/>
      <c r="I18" s="224"/>
    </row>
    <row r="19" spans="2:9" s="165" customFormat="1" ht="18.75" customHeight="1" x14ac:dyDescent="0.25">
      <c r="B19" s="28" t="s">
        <v>231</v>
      </c>
      <c r="C19" s="29" t="s">
        <v>18</v>
      </c>
      <c r="D19" s="29"/>
      <c r="E19" s="29"/>
      <c r="F19" s="23"/>
      <c r="G19" s="21"/>
      <c r="H19" s="21"/>
      <c r="I19" s="224"/>
    </row>
    <row r="20" spans="2:9" s="165" customFormat="1" ht="18.75" customHeight="1" x14ac:dyDescent="0.25">
      <c r="B20" s="28"/>
      <c r="C20" s="29"/>
      <c r="D20" s="29"/>
      <c r="E20" s="29"/>
      <c r="F20" s="23"/>
      <c r="G20" s="21"/>
      <c r="H20" s="21"/>
      <c r="I20" s="224"/>
    </row>
    <row r="21" spans="2:9" s="165" customFormat="1" ht="18.75" customHeight="1" x14ac:dyDescent="0.25">
      <c r="B21" s="22"/>
      <c r="C21" s="19" t="s">
        <v>19</v>
      </c>
      <c r="D21" s="19"/>
      <c r="E21" s="19"/>
      <c r="F21" s="23" t="s">
        <v>12</v>
      </c>
      <c r="G21" s="60">
        <v>1</v>
      </c>
      <c r="H21" s="21"/>
      <c r="I21" s="224">
        <f t="shared" si="0"/>
        <v>0</v>
      </c>
    </row>
    <row r="22" spans="2:9" s="165" customFormat="1" ht="18.75" customHeight="1" x14ac:dyDescent="0.25">
      <c r="B22" s="22"/>
      <c r="C22" s="19"/>
      <c r="D22" s="19"/>
      <c r="E22" s="19"/>
      <c r="F22" s="23"/>
      <c r="G22" s="60"/>
      <c r="H22" s="21"/>
      <c r="I22" s="224"/>
    </row>
    <row r="23" spans="2:9" s="165" customFormat="1" ht="18.75" customHeight="1" x14ac:dyDescent="0.25">
      <c r="B23" s="22"/>
      <c r="C23" s="660" t="s">
        <v>20</v>
      </c>
      <c r="D23" s="661"/>
      <c r="E23" s="662"/>
      <c r="F23" s="23" t="s">
        <v>21</v>
      </c>
      <c r="G23" s="60">
        <v>3</v>
      </c>
      <c r="H23" s="21"/>
      <c r="I23" s="224">
        <f t="shared" si="0"/>
        <v>0</v>
      </c>
    </row>
    <row r="24" spans="2:9" s="165" customFormat="1" ht="18.75" customHeight="1" x14ac:dyDescent="0.25">
      <c r="B24" s="22"/>
      <c r="C24" s="19"/>
      <c r="D24" s="19"/>
      <c r="E24" s="19"/>
      <c r="F24" s="23"/>
      <c r="G24" s="60"/>
      <c r="H24" s="21"/>
      <c r="I24" s="224"/>
    </row>
    <row r="25" spans="2:9" s="165" customFormat="1" ht="18.75" customHeight="1" x14ac:dyDescent="0.25">
      <c r="B25" s="28" t="s">
        <v>22</v>
      </c>
      <c r="C25" s="29" t="s">
        <v>23</v>
      </c>
      <c r="D25" s="29"/>
      <c r="E25" s="19"/>
      <c r="F25" s="23"/>
      <c r="G25" s="60"/>
      <c r="H25" s="21"/>
      <c r="I25" s="224"/>
    </row>
    <row r="26" spans="2:9" s="165" customFormat="1" ht="18.75" customHeight="1" x14ac:dyDescent="0.25">
      <c r="B26" s="28"/>
      <c r="C26" s="29"/>
      <c r="D26" s="29"/>
      <c r="E26" s="19"/>
      <c r="F26" s="23"/>
      <c r="G26" s="60"/>
      <c r="H26" s="21"/>
      <c r="I26" s="224"/>
    </row>
    <row r="27" spans="2:9" s="165" customFormat="1" ht="18.75" customHeight="1" x14ac:dyDescent="0.25">
      <c r="B27" s="30"/>
      <c r="C27" s="19" t="s">
        <v>19</v>
      </c>
      <c r="D27" s="19"/>
      <c r="E27" s="19"/>
      <c r="F27" s="23" t="s">
        <v>12</v>
      </c>
      <c r="G27" s="60">
        <v>1</v>
      </c>
      <c r="H27" s="21"/>
      <c r="I27" s="224">
        <f t="shared" si="0"/>
        <v>0</v>
      </c>
    </row>
    <row r="28" spans="2:9" s="165" customFormat="1" ht="18.75" customHeight="1" x14ac:dyDescent="0.25">
      <c r="B28" s="31"/>
      <c r="C28" s="19"/>
      <c r="D28" s="19"/>
      <c r="E28" s="19"/>
      <c r="F28" s="23"/>
      <c r="G28" s="60"/>
      <c r="H28" s="21"/>
      <c r="I28" s="224"/>
    </row>
    <row r="29" spans="2:9" s="165" customFormat="1" ht="18.75" customHeight="1" x14ac:dyDescent="0.25">
      <c r="B29" s="31"/>
      <c r="C29" s="660" t="s">
        <v>20</v>
      </c>
      <c r="D29" s="661"/>
      <c r="E29" s="662"/>
      <c r="F29" s="23" t="s">
        <v>21</v>
      </c>
      <c r="G29" s="60">
        <v>3</v>
      </c>
      <c r="H29" s="21"/>
      <c r="I29" s="224">
        <f t="shared" si="0"/>
        <v>0</v>
      </c>
    </row>
    <row r="30" spans="2:9" s="165" customFormat="1" ht="18.75" customHeight="1" x14ac:dyDescent="0.25">
      <c r="B30" s="31"/>
      <c r="C30" s="19"/>
      <c r="D30" s="19"/>
      <c r="E30" s="19"/>
      <c r="F30" s="23"/>
      <c r="G30" s="60"/>
      <c r="H30" s="60"/>
      <c r="I30" s="224"/>
    </row>
    <row r="31" spans="2:9" s="165" customFormat="1" ht="18.75" customHeight="1" x14ac:dyDescent="0.25">
      <c r="B31" s="28" t="s">
        <v>24</v>
      </c>
      <c r="C31" s="29" t="s">
        <v>25</v>
      </c>
      <c r="D31" s="29"/>
      <c r="E31" s="29"/>
      <c r="F31" s="23" t="s">
        <v>17</v>
      </c>
      <c r="G31" s="60"/>
      <c r="H31" s="60"/>
      <c r="I31" s="224"/>
    </row>
    <row r="32" spans="2:9" s="165" customFormat="1" ht="18.75" customHeight="1" thickBot="1" x14ac:dyDescent="0.3">
      <c r="B32" s="233"/>
      <c r="C32" s="104"/>
      <c r="D32" s="104"/>
      <c r="E32" s="104"/>
      <c r="F32" s="625"/>
      <c r="G32" s="626"/>
      <c r="H32" s="626"/>
      <c r="I32" s="235"/>
    </row>
    <row r="33" spans="2:9" s="165" customFormat="1" ht="18.75" customHeight="1" thickBot="1" x14ac:dyDescent="0.3">
      <c r="B33" s="33" t="s">
        <v>26</v>
      </c>
      <c r="C33" s="34"/>
      <c r="D33" s="34"/>
      <c r="E33" s="34"/>
      <c r="F33" s="34"/>
      <c r="G33" s="35"/>
      <c r="H33" s="171"/>
      <c r="I33" s="172">
        <f>SUM(I11:I32)</f>
        <v>0</v>
      </c>
    </row>
    <row r="34" spans="2:9" s="165" customFormat="1" ht="6.75" customHeight="1" x14ac:dyDescent="0.25">
      <c r="B34" s="9"/>
      <c r="C34" s="36"/>
      <c r="D34" s="36"/>
      <c r="E34" s="36"/>
      <c r="F34" s="36"/>
      <c r="G34" s="37"/>
      <c r="H34" s="173"/>
      <c r="I34" s="93"/>
    </row>
    <row r="35" spans="2:9" s="165" customFormat="1" ht="14.25" customHeight="1" thickBot="1" x14ac:dyDescent="0.3">
      <c r="B35" s="13"/>
      <c r="C35" s="38"/>
      <c r="D35" s="38"/>
      <c r="E35" s="38"/>
      <c r="F35" s="38"/>
      <c r="G35" s="39"/>
      <c r="H35" s="59"/>
      <c r="I35" s="94" t="s">
        <v>27</v>
      </c>
    </row>
    <row r="36" spans="2:9" s="165" customFormat="1" ht="20.149999999999999" customHeight="1" x14ac:dyDescent="0.25">
      <c r="B36" s="8" t="s">
        <v>2</v>
      </c>
      <c r="C36" s="9" t="s">
        <v>3</v>
      </c>
      <c r="D36" s="9"/>
      <c r="E36" s="9"/>
      <c r="F36" s="10" t="s">
        <v>4</v>
      </c>
      <c r="G36" s="11" t="s">
        <v>5</v>
      </c>
      <c r="H36" s="166" t="s">
        <v>6</v>
      </c>
      <c r="I36" s="167" t="s">
        <v>7</v>
      </c>
    </row>
    <row r="37" spans="2:9" s="165" customFormat="1" ht="20.149999999999999" customHeight="1" thickBot="1" x14ac:dyDescent="0.3">
      <c r="B37" s="12"/>
      <c r="C37" s="13"/>
      <c r="D37" s="13"/>
      <c r="E37" s="13"/>
      <c r="F37" s="14"/>
      <c r="G37" s="15"/>
      <c r="H37" s="168" t="s">
        <v>8</v>
      </c>
      <c r="I37" s="169" t="s">
        <v>8</v>
      </c>
    </row>
    <row r="38" spans="2:9" s="165" customFormat="1" ht="20.149999999999999" customHeight="1" x14ac:dyDescent="0.25">
      <c r="B38" s="247">
        <v>1400</v>
      </c>
      <c r="C38" s="248" t="s">
        <v>28</v>
      </c>
      <c r="D38" s="249"/>
      <c r="E38" s="243"/>
      <c r="F38" s="250"/>
      <c r="G38" s="259"/>
      <c r="H38" s="259"/>
      <c r="I38" s="253"/>
    </row>
    <row r="39" spans="2:9" s="165" customFormat="1" ht="20.149999999999999" customHeight="1" x14ac:dyDescent="0.25">
      <c r="B39" s="627"/>
      <c r="C39" s="54" t="s">
        <v>29</v>
      </c>
      <c r="D39" s="19"/>
      <c r="E39" s="57"/>
      <c r="F39" s="47"/>
      <c r="G39" s="60"/>
      <c r="H39" s="60"/>
      <c r="I39" s="224"/>
    </row>
    <row r="40" spans="2:9" s="165" customFormat="1" ht="10.5" customHeight="1" x14ac:dyDescent="0.25">
      <c r="B40" s="28"/>
      <c r="C40" s="19"/>
      <c r="D40" s="19"/>
      <c r="E40" s="19"/>
      <c r="F40" s="47"/>
      <c r="G40" s="60"/>
      <c r="H40" s="60"/>
      <c r="I40" s="224"/>
    </row>
    <row r="41" spans="2:9" s="165" customFormat="1" ht="20.149999999999999" customHeight="1" x14ac:dyDescent="0.25">
      <c r="B41" s="28" t="s">
        <v>30</v>
      </c>
      <c r="C41" s="29" t="s">
        <v>31</v>
      </c>
      <c r="D41" s="29"/>
      <c r="E41" s="29"/>
      <c r="F41" s="23" t="s">
        <v>21</v>
      </c>
      <c r="G41" s="60"/>
      <c r="H41" s="60"/>
      <c r="I41" s="224">
        <f>H41*G41</f>
        <v>0</v>
      </c>
    </row>
    <row r="42" spans="2:9" s="165" customFormat="1" ht="12" customHeight="1" thickBot="1" x14ac:dyDescent="0.3">
      <c r="B42" s="233"/>
      <c r="C42" s="104"/>
      <c r="D42" s="104"/>
      <c r="E42" s="104"/>
      <c r="F42" s="625"/>
      <c r="G42" s="257"/>
      <c r="H42" s="626"/>
      <c r="I42" s="235"/>
    </row>
    <row r="43" spans="2:9" s="165" customFormat="1" ht="20.149999999999999" customHeight="1" thickBot="1" x14ac:dyDescent="0.3">
      <c r="B43" s="33" t="s">
        <v>32</v>
      </c>
      <c r="C43" s="34"/>
      <c r="D43" s="34"/>
      <c r="E43" s="34"/>
      <c r="F43" s="34"/>
      <c r="G43" s="35"/>
      <c r="H43" s="171"/>
      <c r="I43" s="172">
        <f>SUM(I41:I42)</f>
        <v>0</v>
      </c>
    </row>
    <row r="44" spans="2:9" s="165" customFormat="1" ht="20.149999999999999" customHeight="1" x14ac:dyDescent="0.25">
      <c r="B44" s="9"/>
      <c r="C44" s="36"/>
      <c r="D44" s="36"/>
      <c r="E44" s="36"/>
      <c r="F44" s="36"/>
      <c r="G44" s="37"/>
      <c r="H44" s="173"/>
      <c r="I44" s="93"/>
    </row>
    <row r="45" spans="2:9" s="165" customFormat="1" ht="16.5" customHeight="1" thickBot="1" x14ac:dyDescent="0.3">
      <c r="B45" s="13"/>
      <c r="C45" s="38"/>
      <c r="D45" s="38"/>
      <c r="E45" s="46"/>
      <c r="F45" s="112"/>
      <c r="G45" s="39"/>
      <c r="H45" s="59"/>
      <c r="I45" s="94" t="s">
        <v>33</v>
      </c>
    </row>
    <row r="46" spans="2:9" s="165" customFormat="1" ht="20.149999999999999" customHeight="1" x14ac:dyDescent="0.25">
      <c r="B46" s="8" t="s">
        <v>2</v>
      </c>
      <c r="C46" s="9" t="s">
        <v>3</v>
      </c>
      <c r="D46" s="9"/>
      <c r="E46" s="9"/>
      <c r="F46" s="10" t="s">
        <v>4</v>
      </c>
      <c r="G46" s="11" t="s">
        <v>5</v>
      </c>
      <c r="H46" s="166" t="s">
        <v>6</v>
      </c>
      <c r="I46" s="167" t="s">
        <v>7</v>
      </c>
    </row>
    <row r="47" spans="2:9" s="165" customFormat="1" ht="20.149999999999999" customHeight="1" thickBot="1" x14ac:dyDescent="0.3">
      <c r="B47" s="12"/>
      <c r="C47" s="13"/>
      <c r="D47" s="13"/>
      <c r="E47" s="13"/>
      <c r="F47" s="14"/>
      <c r="G47" s="15"/>
      <c r="H47" s="168" t="s">
        <v>8</v>
      </c>
      <c r="I47" s="169" t="s">
        <v>8</v>
      </c>
    </row>
    <row r="48" spans="2:9" s="165" customFormat="1" ht="20.149999999999999" customHeight="1" x14ac:dyDescent="0.25">
      <c r="B48" s="278">
        <v>1500</v>
      </c>
      <c r="C48" s="255" t="s">
        <v>34</v>
      </c>
      <c r="D48" s="249"/>
      <c r="E48" s="249"/>
      <c r="F48" s="261"/>
      <c r="G48" s="244"/>
      <c r="H48" s="259"/>
      <c r="I48" s="253"/>
    </row>
    <row r="49" spans="2:9" s="165" customFormat="1" ht="20.149999999999999" customHeight="1" x14ac:dyDescent="0.25">
      <c r="B49" s="28"/>
      <c r="C49" s="29"/>
      <c r="D49" s="19"/>
      <c r="E49" s="19"/>
      <c r="F49" s="23"/>
      <c r="G49" s="21"/>
      <c r="H49" s="60"/>
      <c r="I49" s="224"/>
    </row>
    <row r="50" spans="2:9" s="165" customFormat="1" ht="20.149999999999999" customHeight="1" x14ac:dyDescent="0.25">
      <c r="B50" s="28">
        <v>15.01</v>
      </c>
      <c r="C50" s="29" t="s">
        <v>35</v>
      </c>
      <c r="D50" s="29"/>
      <c r="E50" s="19"/>
      <c r="F50" s="295" t="s">
        <v>36</v>
      </c>
      <c r="G50" s="223"/>
      <c r="H50" s="223"/>
      <c r="I50" s="224"/>
    </row>
    <row r="51" spans="2:9" s="165" customFormat="1" ht="20.149999999999999" customHeight="1" x14ac:dyDescent="0.25">
      <c r="B51" s="22"/>
      <c r="C51" s="19"/>
      <c r="D51" s="19"/>
      <c r="E51" s="19"/>
      <c r="F51" s="47"/>
      <c r="G51" s="223"/>
      <c r="H51" s="60"/>
      <c r="I51" s="224"/>
    </row>
    <row r="52" spans="2:9" s="165" customFormat="1" ht="20.149999999999999" customHeight="1" x14ac:dyDescent="0.25">
      <c r="B52" s="28">
        <v>15.03</v>
      </c>
      <c r="C52" s="29" t="s">
        <v>37</v>
      </c>
      <c r="D52" s="19"/>
      <c r="E52" s="19"/>
      <c r="F52" s="47" t="s">
        <v>38</v>
      </c>
      <c r="G52" s="223"/>
      <c r="H52" s="60"/>
      <c r="I52" s="224"/>
    </row>
    <row r="53" spans="2:9" s="165" customFormat="1" ht="20.149999999999999" customHeight="1" x14ac:dyDescent="0.25">
      <c r="B53" s="22"/>
      <c r="C53" s="19" t="s">
        <v>39</v>
      </c>
      <c r="D53" s="19"/>
      <c r="E53" s="19"/>
      <c r="F53" s="47" t="s">
        <v>12</v>
      </c>
      <c r="G53" s="223">
        <v>1</v>
      </c>
      <c r="H53" s="60"/>
      <c r="I53" s="224">
        <f>H53*G53</f>
        <v>0</v>
      </c>
    </row>
    <row r="54" spans="2:9" s="165" customFormat="1" ht="20.149999999999999" customHeight="1" x14ac:dyDescent="0.25">
      <c r="B54" s="22"/>
      <c r="C54" s="19"/>
      <c r="D54" s="19"/>
      <c r="E54" s="19"/>
      <c r="F54" s="47"/>
      <c r="G54" s="223"/>
      <c r="H54" s="60"/>
      <c r="I54" s="224"/>
    </row>
    <row r="55" spans="2:9" s="165" customFormat="1" ht="20.149999999999999" customHeight="1" x14ac:dyDescent="0.25">
      <c r="B55" s="22"/>
      <c r="C55" s="19" t="s">
        <v>40</v>
      </c>
      <c r="D55" s="19"/>
      <c r="E55" s="19"/>
      <c r="F55" s="47" t="s">
        <v>17</v>
      </c>
      <c r="G55" s="223"/>
      <c r="H55" s="60"/>
      <c r="I55" s="224"/>
    </row>
    <row r="56" spans="2:9" s="165" customFormat="1" ht="20.149999999999999" customHeight="1" x14ac:dyDescent="0.25">
      <c r="B56" s="24"/>
      <c r="C56" s="19"/>
      <c r="D56" s="19"/>
      <c r="E56" s="19"/>
      <c r="F56" s="47"/>
      <c r="G56" s="223"/>
      <c r="H56" s="60"/>
      <c r="I56" s="224"/>
    </row>
    <row r="57" spans="2:9" s="165" customFormat="1" ht="20.149999999999999" customHeight="1" x14ac:dyDescent="0.25">
      <c r="B57" s="24"/>
      <c r="C57" s="19" t="s">
        <v>41</v>
      </c>
      <c r="D57" s="19"/>
      <c r="E57" s="19"/>
      <c r="F57" s="47" t="s">
        <v>17</v>
      </c>
      <c r="G57" s="223">
        <f>3*4</f>
        <v>12</v>
      </c>
      <c r="H57" s="60"/>
      <c r="I57" s="224">
        <f t="shared" ref="I57:I61" si="1">H57*G57</f>
        <v>0</v>
      </c>
    </row>
    <row r="58" spans="2:9" s="165" customFormat="1" ht="20.149999999999999" customHeight="1" x14ac:dyDescent="0.25">
      <c r="B58" s="24"/>
      <c r="C58" s="19"/>
      <c r="D58" s="19"/>
      <c r="E58" s="19"/>
      <c r="F58" s="47"/>
      <c r="G58" s="223"/>
      <c r="H58" s="60"/>
      <c r="I58" s="224"/>
    </row>
    <row r="59" spans="2:9" s="165" customFormat="1" ht="20.149999999999999" customHeight="1" x14ac:dyDescent="0.25">
      <c r="B59" s="24"/>
      <c r="C59" s="19" t="s">
        <v>42</v>
      </c>
      <c r="D59" s="19"/>
      <c r="E59" s="19"/>
      <c r="F59" s="47" t="s">
        <v>17</v>
      </c>
      <c r="G59" s="223"/>
      <c r="H59" s="60"/>
      <c r="I59" s="224">
        <f t="shared" si="1"/>
        <v>0</v>
      </c>
    </row>
    <row r="60" spans="2:9" s="165" customFormat="1" ht="20.149999999999999" customHeight="1" x14ac:dyDescent="0.25">
      <c r="B60" s="24"/>
      <c r="C60" s="19"/>
      <c r="D60" s="19"/>
      <c r="E60" s="19"/>
      <c r="F60" s="47"/>
      <c r="G60" s="223"/>
      <c r="H60" s="60"/>
      <c r="I60" s="224"/>
    </row>
    <row r="61" spans="2:9" s="165" customFormat="1" ht="20.149999999999999" customHeight="1" x14ac:dyDescent="0.25">
      <c r="B61" s="24"/>
      <c r="C61" s="19" t="s">
        <v>43</v>
      </c>
      <c r="D61" s="19"/>
      <c r="E61" s="19"/>
      <c r="F61" s="47" t="s">
        <v>44</v>
      </c>
      <c r="G61" s="223">
        <v>1</v>
      </c>
      <c r="H61" s="60"/>
      <c r="I61" s="224">
        <f t="shared" si="1"/>
        <v>0</v>
      </c>
    </row>
    <row r="62" spans="2:9" s="165" customFormat="1" ht="20.149999999999999" customHeight="1" thickBot="1" x14ac:dyDescent="0.3">
      <c r="B62" s="628"/>
      <c r="C62" s="104"/>
      <c r="D62" s="104"/>
      <c r="E62" s="104"/>
      <c r="F62" s="234"/>
      <c r="G62" s="105"/>
      <c r="H62" s="626"/>
      <c r="I62" s="235"/>
    </row>
    <row r="63" spans="2:9" s="165" customFormat="1" ht="20.149999999999999" customHeight="1" thickBot="1" x14ac:dyDescent="0.3">
      <c r="B63" s="33" t="s">
        <v>46</v>
      </c>
      <c r="C63" s="34"/>
      <c r="D63" s="49"/>
      <c r="E63" s="34"/>
      <c r="F63" s="50"/>
      <c r="G63" s="35"/>
      <c r="H63" s="174"/>
      <c r="I63" s="175">
        <f>SUM(I50:I62)</f>
        <v>0</v>
      </c>
    </row>
    <row r="64" spans="2:9" s="165" customFormat="1" ht="20.149999999999999" customHeight="1" x14ac:dyDescent="0.25">
      <c r="B64" s="9"/>
      <c r="C64" s="36"/>
      <c r="D64" s="36"/>
      <c r="E64" s="36"/>
      <c r="F64" s="51"/>
      <c r="G64" s="37"/>
      <c r="H64" s="173"/>
      <c r="I64" s="176"/>
    </row>
    <row r="65" spans="2:9" s="165" customFormat="1" ht="20.149999999999999" customHeight="1" thickBot="1" x14ac:dyDescent="0.3">
      <c r="B65" s="13"/>
      <c r="C65" s="38"/>
      <c r="D65" s="38"/>
      <c r="E65" s="38"/>
      <c r="F65" s="112"/>
      <c r="G65" s="39"/>
      <c r="H65" s="59"/>
      <c r="I65" s="94" t="s">
        <v>47</v>
      </c>
    </row>
    <row r="66" spans="2:9" s="165" customFormat="1" ht="20.149999999999999" customHeight="1" x14ac:dyDescent="0.25">
      <c r="B66" s="8" t="s">
        <v>2</v>
      </c>
      <c r="C66" s="9" t="s">
        <v>3</v>
      </c>
      <c r="D66" s="9"/>
      <c r="E66" s="9"/>
      <c r="F66" s="10" t="s">
        <v>4</v>
      </c>
      <c r="G66" s="11" t="s">
        <v>5</v>
      </c>
      <c r="H66" s="166" t="s">
        <v>6</v>
      </c>
      <c r="I66" s="167" t="s">
        <v>7</v>
      </c>
    </row>
    <row r="67" spans="2:9" s="165" customFormat="1" ht="20.149999999999999" customHeight="1" thickBot="1" x14ac:dyDescent="0.3">
      <c r="B67" s="12"/>
      <c r="C67" s="13"/>
      <c r="D67" s="13"/>
      <c r="E67" s="13"/>
      <c r="F67" s="14"/>
      <c r="G67" s="15"/>
      <c r="H67" s="168" t="s">
        <v>8</v>
      </c>
      <c r="I67" s="169" t="s">
        <v>8</v>
      </c>
    </row>
    <row r="68" spans="2:9" s="165" customFormat="1" ht="20.149999999999999" customHeight="1" x14ac:dyDescent="0.25">
      <c r="B68" s="258">
        <v>1700</v>
      </c>
      <c r="C68" s="248" t="s">
        <v>48</v>
      </c>
      <c r="D68" s="249"/>
      <c r="E68" s="282"/>
      <c r="F68" s="271"/>
      <c r="G68" s="283"/>
      <c r="H68" s="269"/>
      <c r="I68" s="270"/>
    </row>
    <row r="69" spans="2:9" s="165" customFormat="1" ht="8.25" customHeight="1" x14ac:dyDescent="0.25">
      <c r="B69" s="85"/>
      <c r="C69" s="109"/>
      <c r="D69" s="284"/>
      <c r="E69" s="285"/>
      <c r="F69" s="109"/>
      <c r="G69" s="286"/>
      <c r="H69" s="287"/>
      <c r="I69" s="288"/>
    </row>
    <row r="70" spans="2:9" s="165" customFormat="1" ht="20.149999999999999" customHeight="1" x14ac:dyDescent="0.25">
      <c r="B70" s="53">
        <v>17.010000000000002</v>
      </c>
      <c r="C70" s="54" t="s">
        <v>49</v>
      </c>
      <c r="D70" s="29"/>
      <c r="E70" s="55"/>
      <c r="F70" s="23" t="s">
        <v>50</v>
      </c>
      <c r="G70" s="73"/>
      <c r="H70" s="60"/>
      <c r="I70" s="264"/>
    </row>
    <row r="71" spans="2:9" s="165" customFormat="1" ht="9" customHeight="1" x14ac:dyDescent="0.25">
      <c r="B71" s="56"/>
      <c r="C71" s="20"/>
      <c r="D71" s="19"/>
      <c r="E71" s="57"/>
      <c r="F71" s="47"/>
      <c r="G71" s="21"/>
      <c r="H71" s="60"/>
      <c r="I71" s="264"/>
    </row>
    <row r="72" spans="2:9" s="165" customFormat="1" ht="20.149999999999999" customHeight="1" x14ac:dyDescent="0.25">
      <c r="B72" s="53" t="s">
        <v>51</v>
      </c>
      <c r="C72" s="54" t="s">
        <v>52</v>
      </c>
      <c r="D72" s="29"/>
      <c r="E72" s="55"/>
      <c r="F72" s="47"/>
      <c r="G72" s="21"/>
      <c r="H72" s="60"/>
      <c r="I72" s="264"/>
    </row>
    <row r="73" spans="2:9" s="165" customFormat="1" ht="8.25" customHeight="1" x14ac:dyDescent="0.25">
      <c r="B73" s="31"/>
      <c r="C73" s="19"/>
      <c r="D73" s="19"/>
      <c r="E73" s="19"/>
      <c r="F73" s="47"/>
      <c r="G73" s="21"/>
      <c r="H73" s="60"/>
      <c r="I73" s="264"/>
    </row>
    <row r="74" spans="2:9" s="165" customFormat="1" ht="20.149999999999999" customHeight="1" x14ac:dyDescent="0.25">
      <c r="B74" s="31"/>
      <c r="C74" s="19" t="s">
        <v>53</v>
      </c>
      <c r="D74" s="19"/>
      <c r="E74" s="19"/>
      <c r="F74" s="23" t="s">
        <v>54</v>
      </c>
      <c r="G74" s="60">
        <v>35</v>
      </c>
      <c r="H74" s="60"/>
      <c r="I74" s="264">
        <f>G74*H74</f>
        <v>0</v>
      </c>
    </row>
    <row r="75" spans="2:9" s="165" customFormat="1" ht="8.25" customHeight="1" x14ac:dyDescent="0.25">
      <c r="B75" s="31"/>
      <c r="C75" s="19"/>
      <c r="D75" s="19"/>
      <c r="E75" s="19"/>
      <c r="F75" s="47"/>
      <c r="G75" s="60"/>
      <c r="H75" s="60"/>
      <c r="I75" s="264"/>
    </row>
    <row r="76" spans="2:9" s="165" customFormat="1" ht="20.149999999999999" customHeight="1" x14ac:dyDescent="0.25">
      <c r="B76" s="31"/>
      <c r="C76" s="19" t="s">
        <v>55</v>
      </c>
      <c r="D76" s="19"/>
      <c r="E76" s="19"/>
      <c r="F76" s="23" t="s">
        <v>54</v>
      </c>
      <c r="G76" s="60"/>
      <c r="H76" s="60"/>
      <c r="I76" s="264"/>
    </row>
    <row r="77" spans="2:9" s="165" customFormat="1" ht="9.75" customHeight="1" x14ac:dyDescent="0.25">
      <c r="B77" s="31"/>
      <c r="C77" s="19"/>
      <c r="D77" s="19"/>
      <c r="E77" s="19"/>
      <c r="F77" s="47"/>
      <c r="G77" s="60"/>
      <c r="H77" s="60"/>
      <c r="I77" s="264"/>
    </row>
    <row r="78" spans="2:9" s="165" customFormat="1" ht="20.149999999999999" customHeight="1" x14ac:dyDescent="0.25">
      <c r="B78" s="31"/>
      <c r="C78" s="19" t="s">
        <v>56</v>
      </c>
      <c r="D78" s="19"/>
      <c r="E78" s="19"/>
      <c r="F78" s="23" t="s">
        <v>54</v>
      </c>
      <c r="G78" s="60"/>
      <c r="H78" s="60"/>
      <c r="I78" s="264"/>
    </row>
    <row r="79" spans="2:9" s="165" customFormat="1" ht="9" customHeight="1" x14ac:dyDescent="0.25">
      <c r="B79" s="31"/>
      <c r="C79" s="19"/>
      <c r="D79" s="19"/>
      <c r="E79" s="19"/>
      <c r="F79" s="23"/>
      <c r="G79" s="60"/>
      <c r="H79" s="60"/>
      <c r="I79" s="264"/>
    </row>
    <row r="80" spans="2:9" s="165" customFormat="1" ht="20.149999999999999" customHeight="1" x14ac:dyDescent="0.25">
      <c r="B80" s="31"/>
      <c r="C80" s="19" t="s">
        <v>232</v>
      </c>
      <c r="D80" s="19"/>
      <c r="E80" s="19"/>
      <c r="F80" s="23" t="s">
        <v>54</v>
      </c>
      <c r="G80" s="60"/>
      <c r="H80" s="60"/>
      <c r="I80" s="264"/>
    </row>
    <row r="81" spans="2:9" s="165" customFormat="1" ht="8.25" customHeight="1" x14ac:dyDescent="0.25">
      <c r="B81" s="31"/>
      <c r="C81" s="19"/>
      <c r="D81" s="19"/>
      <c r="E81" s="19"/>
      <c r="F81" s="23"/>
      <c r="G81" s="60"/>
      <c r="H81" s="60"/>
      <c r="I81" s="264"/>
    </row>
    <row r="82" spans="2:9" s="165" customFormat="1" ht="20.149999999999999" customHeight="1" x14ac:dyDescent="0.25">
      <c r="B82" s="53" t="s">
        <v>57</v>
      </c>
      <c r="C82" s="54" t="s">
        <v>58</v>
      </c>
      <c r="D82" s="29"/>
      <c r="E82" s="55"/>
      <c r="F82" s="23" t="s">
        <v>54</v>
      </c>
      <c r="G82" s="21">
        <v>35</v>
      </c>
      <c r="H82" s="60"/>
      <c r="I82" s="264">
        <f>H82*G82</f>
        <v>0</v>
      </c>
    </row>
    <row r="83" spans="2:9" s="165" customFormat="1" ht="9" customHeight="1" x14ac:dyDescent="0.25">
      <c r="B83" s="31"/>
      <c r="C83" s="19"/>
      <c r="D83" s="19"/>
      <c r="E83" s="19"/>
      <c r="F83" s="47"/>
      <c r="G83" s="21"/>
      <c r="H83" s="60"/>
      <c r="I83" s="264"/>
    </row>
    <row r="84" spans="2:9" s="165" customFormat="1" ht="20.149999999999999" customHeight="1" x14ac:dyDescent="0.25">
      <c r="B84" s="289" t="s">
        <v>59</v>
      </c>
      <c r="C84" s="226" t="s">
        <v>60</v>
      </c>
      <c r="D84" s="290"/>
      <c r="E84" s="291"/>
      <c r="F84" s="237" t="s">
        <v>61</v>
      </c>
      <c r="G84" s="292"/>
      <c r="H84" s="293"/>
      <c r="I84" s="294"/>
    </row>
    <row r="85" spans="2:9" s="165" customFormat="1" ht="6.75" customHeight="1" thickBot="1" x14ac:dyDescent="0.3">
      <c r="B85" s="32"/>
      <c r="C85" s="5"/>
      <c r="D85" s="5"/>
      <c r="E85" s="5"/>
      <c r="F85" s="42"/>
      <c r="G85" s="45"/>
      <c r="H85" s="43"/>
      <c r="I85" s="177"/>
    </row>
    <row r="86" spans="2:9" s="165" customFormat="1" ht="20.149999999999999" customHeight="1" thickBot="1" x14ac:dyDescent="0.3">
      <c r="B86" s="33" t="s">
        <v>62</v>
      </c>
      <c r="C86" s="34"/>
      <c r="D86" s="49"/>
      <c r="E86" s="34"/>
      <c r="F86" s="50"/>
      <c r="G86" s="35"/>
      <c r="H86" s="174"/>
      <c r="I86" s="175">
        <f>SUM(I68:I85)</f>
        <v>0</v>
      </c>
    </row>
    <row r="87" spans="2:9" s="165" customFormat="1" ht="20.149999999999999" customHeight="1" x14ac:dyDescent="0.25">
      <c r="B87" s="4"/>
      <c r="C87" s="5"/>
      <c r="D87" s="5"/>
      <c r="E87" s="5"/>
      <c r="F87" s="111"/>
      <c r="G87" s="6"/>
      <c r="H87" s="80"/>
      <c r="I87" s="178"/>
    </row>
    <row r="88" spans="2:9" s="165" customFormat="1" ht="20.149999999999999" customHeight="1" x14ac:dyDescent="0.25">
      <c r="B88" s="4"/>
      <c r="C88" s="5"/>
      <c r="D88" s="5"/>
      <c r="E88" s="5"/>
      <c r="F88" s="111"/>
      <c r="G88" s="6"/>
      <c r="H88" s="80"/>
      <c r="I88" s="178"/>
    </row>
    <row r="89" spans="2:9" s="165" customFormat="1" ht="15.9" customHeight="1" thickBot="1" x14ac:dyDescent="0.3">
      <c r="B89" s="46"/>
      <c r="C89" s="58"/>
      <c r="D89" s="38"/>
      <c r="E89" s="38"/>
      <c r="F89" s="112"/>
      <c r="G89" s="59"/>
      <c r="H89" s="59"/>
      <c r="I89" s="94" t="s">
        <v>63</v>
      </c>
    </row>
    <row r="90" spans="2:9" s="165" customFormat="1" ht="15.9" customHeight="1" x14ac:dyDescent="0.25">
      <c r="B90" s="8" t="s">
        <v>2</v>
      </c>
      <c r="C90" s="9" t="s">
        <v>3</v>
      </c>
      <c r="D90" s="9"/>
      <c r="E90" s="9"/>
      <c r="F90" s="10" t="s">
        <v>4</v>
      </c>
      <c r="G90" s="11" t="s">
        <v>5</v>
      </c>
      <c r="H90" s="166" t="s">
        <v>6</v>
      </c>
      <c r="I90" s="167" t="s">
        <v>7</v>
      </c>
    </row>
    <row r="91" spans="2:9" s="165" customFormat="1" ht="15.9" customHeight="1" thickBot="1" x14ac:dyDescent="0.3">
      <c r="B91" s="12"/>
      <c r="C91" s="13"/>
      <c r="D91" s="13"/>
      <c r="E91" s="13"/>
      <c r="F91" s="14"/>
      <c r="G91" s="15"/>
      <c r="H91" s="168" t="s">
        <v>8</v>
      </c>
      <c r="I91" s="169" t="s">
        <v>8</v>
      </c>
    </row>
    <row r="92" spans="2:9" s="165" customFormat="1" ht="24" customHeight="1" x14ac:dyDescent="0.25">
      <c r="B92" s="258" t="s">
        <v>64</v>
      </c>
      <c r="C92" s="281" t="s">
        <v>65</v>
      </c>
      <c r="D92" s="249"/>
      <c r="E92" s="249"/>
      <c r="F92" s="261"/>
      <c r="G92" s="252"/>
      <c r="H92" s="252"/>
      <c r="I92" s="253"/>
    </row>
    <row r="93" spans="2:9" s="165" customFormat="1" ht="24" customHeight="1" x14ac:dyDescent="0.25">
      <c r="B93" s="53" t="s">
        <v>66</v>
      </c>
      <c r="C93" s="109" t="s">
        <v>67</v>
      </c>
      <c r="D93" s="29"/>
      <c r="E93" s="29"/>
      <c r="F93" s="23"/>
      <c r="G93" s="101"/>
      <c r="H93" s="60"/>
      <c r="I93" s="224"/>
    </row>
    <row r="94" spans="2:9" s="165" customFormat="1" ht="24" customHeight="1" x14ac:dyDescent="0.25">
      <c r="B94" s="61"/>
      <c r="C94" s="99" t="s">
        <v>68</v>
      </c>
      <c r="D94" s="19"/>
      <c r="E94" s="19"/>
      <c r="F94" s="23" t="s">
        <v>69</v>
      </c>
      <c r="G94" s="101">
        <v>36</v>
      </c>
      <c r="H94" s="60"/>
      <c r="I94" s="224">
        <f>G94*H94</f>
        <v>0</v>
      </c>
    </row>
    <row r="95" spans="2:9" s="165" customFormat="1" ht="24" customHeight="1" x14ac:dyDescent="0.25">
      <c r="B95" s="61"/>
      <c r="C95" s="99" t="s">
        <v>70</v>
      </c>
      <c r="D95" s="19"/>
      <c r="E95" s="19"/>
      <c r="F95" s="23" t="s">
        <v>69</v>
      </c>
      <c r="G95" s="101">
        <v>36</v>
      </c>
      <c r="H95" s="60"/>
      <c r="I95" s="224">
        <f t="shared" ref="I95:I127" si="2">G95*H95</f>
        <v>0</v>
      </c>
    </row>
    <row r="96" spans="2:9" s="165" customFormat="1" ht="24" customHeight="1" x14ac:dyDescent="0.25">
      <c r="B96" s="61"/>
      <c r="C96" s="99" t="s">
        <v>71</v>
      </c>
      <c r="D96" s="19"/>
      <c r="E96" s="19"/>
      <c r="F96" s="23" t="s">
        <v>69</v>
      </c>
      <c r="G96" s="101">
        <v>36</v>
      </c>
      <c r="H96" s="60"/>
      <c r="I96" s="224">
        <f t="shared" si="2"/>
        <v>0</v>
      </c>
    </row>
    <row r="97" spans="2:9" s="165" customFormat="1" ht="24" customHeight="1" x14ac:dyDescent="0.25">
      <c r="B97" s="61"/>
      <c r="C97" s="99" t="s">
        <v>72</v>
      </c>
      <c r="D97" s="19"/>
      <c r="E97" s="19"/>
      <c r="F97" s="23" t="s">
        <v>69</v>
      </c>
      <c r="G97" s="101">
        <v>36</v>
      </c>
      <c r="H97" s="60"/>
      <c r="I97" s="224">
        <f t="shared" si="2"/>
        <v>0</v>
      </c>
    </row>
    <row r="98" spans="2:9" s="165" customFormat="1" ht="24" customHeight="1" x14ac:dyDescent="0.25">
      <c r="B98" s="61"/>
      <c r="C98" s="99" t="s">
        <v>73</v>
      </c>
      <c r="D98" s="19"/>
      <c r="E98" s="19"/>
      <c r="F98" s="23" t="s">
        <v>69</v>
      </c>
      <c r="G98" s="101">
        <v>36</v>
      </c>
      <c r="H98" s="60"/>
      <c r="I98" s="224">
        <f t="shared" si="2"/>
        <v>0</v>
      </c>
    </row>
    <row r="99" spans="2:9" s="165" customFormat="1" ht="24" customHeight="1" x14ac:dyDescent="0.25">
      <c r="B99" s="61"/>
      <c r="C99" s="62"/>
      <c r="D99" s="19"/>
      <c r="E99" s="19"/>
      <c r="F99" s="23"/>
      <c r="G99" s="101"/>
      <c r="H99" s="60"/>
      <c r="I99" s="224"/>
    </row>
    <row r="100" spans="2:9" s="165" customFormat="1" ht="24" customHeight="1" x14ac:dyDescent="0.25">
      <c r="B100" s="53" t="s">
        <v>74</v>
      </c>
      <c r="C100" s="109" t="s">
        <v>75</v>
      </c>
      <c r="D100" s="19"/>
      <c r="E100" s="19"/>
      <c r="F100" s="23"/>
      <c r="G100" s="101"/>
      <c r="H100" s="60"/>
      <c r="I100" s="224"/>
    </row>
    <row r="101" spans="2:9" s="165" customFormat="1" ht="24" customHeight="1" x14ac:dyDescent="0.25">
      <c r="B101" s="61"/>
      <c r="C101" s="99" t="s">
        <v>68</v>
      </c>
      <c r="D101" s="19"/>
      <c r="E101" s="19"/>
      <c r="F101" s="23" t="s">
        <v>69</v>
      </c>
      <c r="G101" s="101">
        <v>36</v>
      </c>
      <c r="H101" s="60"/>
      <c r="I101" s="224">
        <f t="shared" si="2"/>
        <v>0</v>
      </c>
    </row>
    <row r="102" spans="2:9" s="165" customFormat="1" ht="24" customHeight="1" x14ac:dyDescent="0.25">
      <c r="B102" s="61"/>
      <c r="C102" s="99" t="s">
        <v>70</v>
      </c>
      <c r="D102" s="19"/>
      <c r="E102" s="19"/>
      <c r="F102" s="23" t="s">
        <v>69</v>
      </c>
      <c r="G102" s="101">
        <v>36</v>
      </c>
      <c r="H102" s="60"/>
      <c r="I102" s="224">
        <f t="shared" si="2"/>
        <v>0</v>
      </c>
    </row>
    <row r="103" spans="2:9" s="165" customFormat="1" ht="24" customHeight="1" x14ac:dyDescent="0.25">
      <c r="B103" s="61"/>
      <c r="C103" s="99" t="s">
        <v>71</v>
      </c>
      <c r="D103" s="19"/>
      <c r="E103" s="19"/>
      <c r="F103" s="23" t="s">
        <v>69</v>
      </c>
      <c r="G103" s="101">
        <v>36</v>
      </c>
      <c r="H103" s="60"/>
      <c r="I103" s="224">
        <f t="shared" si="2"/>
        <v>0</v>
      </c>
    </row>
    <row r="104" spans="2:9" s="165" customFormat="1" ht="24" customHeight="1" x14ac:dyDescent="0.25">
      <c r="B104" s="61"/>
      <c r="C104" s="99" t="s">
        <v>72</v>
      </c>
      <c r="D104" s="19"/>
      <c r="E104" s="19"/>
      <c r="F104" s="23" t="s">
        <v>69</v>
      </c>
      <c r="G104" s="101">
        <v>36</v>
      </c>
      <c r="H104" s="60"/>
      <c r="I104" s="224">
        <f t="shared" si="2"/>
        <v>0</v>
      </c>
    </row>
    <row r="105" spans="2:9" s="165" customFormat="1" ht="24" customHeight="1" x14ac:dyDescent="0.25">
      <c r="B105" s="61"/>
      <c r="C105" s="99" t="s">
        <v>76</v>
      </c>
      <c r="D105" s="19"/>
      <c r="E105" s="19"/>
      <c r="F105" s="23" t="s">
        <v>69</v>
      </c>
      <c r="G105" s="101">
        <v>36</v>
      </c>
      <c r="H105" s="60"/>
      <c r="I105" s="224">
        <f t="shared" si="2"/>
        <v>0</v>
      </c>
    </row>
    <row r="106" spans="2:9" s="165" customFormat="1" ht="24" customHeight="1" x14ac:dyDescent="0.25">
      <c r="B106" s="61"/>
      <c r="C106" s="99"/>
      <c r="D106" s="19"/>
      <c r="E106" s="19"/>
      <c r="F106" s="23"/>
      <c r="G106" s="101"/>
      <c r="H106" s="60"/>
      <c r="I106" s="224"/>
    </row>
    <row r="107" spans="2:9" s="165" customFormat="1" ht="24" customHeight="1" x14ac:dyDescent="0.25">
      <c r="B107" s="53" t="s">
        <v>77</v>
      </c>
      <c r="C107" s="109" t="s">
        <v>78</v>
      </c>
      <c r="D107" s="19"/>
      <c r="E107" s="19"/>
      <c r="F107" s="23"/>
      <c r="G107" s="101"/>
      <c r="H107" s="60"/>
      <c r="I107" s="224"/>
    </row>
    <row r="108" spans="2:9" s="165" customFormat="1" ht="24" customHeight="1" x14ac:dyDescent="0.25">
      <c r="B108" s="61"/>
      <c r="C108" s="99" t="s">
        <v>79</v>
      </c>
      <c r="D108" s="19"/>
      <c r="E108" s="19"/>
      <c r="F108" s="23" t="s">
        <v>69</v>
      </c>
      <c r="G108" s="101">
        <v>36</v>
      </c>
      <c r="H108" s="101"/>
      <c r="I108" s="224">
        <f t="shared" si="2"/>
        <v>0</v>
      </c>
    </row>
    <row r="109" spans="2:9" s="165" customFormat="1" ht="24" customHeight="1" x14ac:dyDescent="0.25">
      <c r="B109" s="61"/>
      <c r="C109" s="99" t="s">
        <v>80</v>
      </c>
      <c r="D109" s="19"/>
      <c r="E109" s="19"/>
      <c r="F109" s="23" t="s">
        <v>69</v>
      </c>
      <c r="G109" s="101">
        <v>36</v>
      </c>
      <c r="H109" s="101"/>
      <c r="I109" s="224">
        <f t="shared" si="2"/>
        <v>0</v>
      </c>
    </row>
    <row r="110" spans="2:9" s="165" customFormat="1" ht="24" customHeight="1" x14ac:dyDescent="0.25">
      <c r="B110" s="61"/>
      <c r="C110" s="99" t="s">
        <v>81</v>
      </c>
      <c r="D110" s="19"/>
      <c r="E110" s="19"/>
      <c r="F110" s="23" t="s">
        <v>69</v>
      </c>
      <c r="G110" s="101">
        <v>36</v>
      </c>
      <c r="H110" s="101"/>
      <c r="I110" s="224">
        <f t="shared" si="2"/>
        <v>0</v>
      </c>
    </row>
    <row r="111" spans="2:9" s="165" customFormat="1" ht="24" customHeight="1" x14ac:dyDescent="0.25">
      <c r="B111" s="61"/>
      <c r="C111" s="99" t="s">
        <v>82</v>
      </c>
      <c r="D111" s="19"/>
      <c r="E111" s="19"/>
      <c r="F111" s="23" t="s">
        <v>69</v>
      </c>
      <c r="G111" s="101">
        <v>36</v>
      </c>
      <c r="H111" s="101"/>
      <c r="I111" s="224">
        <f t="shared" si="2"/>
        <v>0</v>
      </c>
    </row>
    <row r="112" spans="2:9" s="165" customFormat="1" ht="24" customHeight="1" x14ac:dyDescent="0.25">
      <c r="B112" s="61"/>
      <c r="C112" s="99" t="s">
        <v>83</v>
      </c>
      <c r="D112" s="19"/>
      <c r="E112" s="19"/>
      <c r="F112" s="23" t="s">
        <v>69</v>
      </c>
      <c r="G112" s="101">
        <v>36</v>
      </c>
      <c r="H112" s="101"/>
      <c r="I112" s="224">
        <f t="shared" si="2"/>
        <v>0</v>
      </c>
    </row>
    <row r="113" spans="2:9" s="165" customFormat="1" ht="24" customHeight="1" x14ac:dyDescent="0.25">
      <c r="B113" s="61"/>
      <c r="C113" s="99" t="s">
        <v>84</v>
      </c>
      <c r="D113" s="19"/>
      <c r="E113" s="19"/>
      <c r="F113" s="23" t="s">
        <v>69</v>
      </c>
      <c r="G113" s="101">
        <v>36</v>
      </c>
      <c r="H113" s="101"/>
      <c r="I113" s="224">
        <f t="shared" si="2"/>
        <v>0</v>
      </c>
    </row>
    <row r="114" spans="2:9" s="165" customFormat="1" ht="24" customHeight="1" x14ac:dyDescent="0.25">
      <c r="B114" s="61"/>
      <c r="C114" s="99"/>
      <c r="D114" s="19"/>
      <c r="E114" s="19"/>
      <c r="F114" s="23"/>
      <c r="G114" s="101"/>
      <c r="H114" s="101"/>
      <c r="I114" s="224">
        <f t="shared" si="2"/>
        <v>0</v>
      </c>
    </row>
    <row r="115" spans="2:9" s="165" customFormat="1" ht="24" customHeight="1" x14ac:dyDescent="0.25">
      <c r="B115" s="651" t="s">
        <v>435</v>
      </c>
      <c r="C115" s="670" t="s">
        <v>436</v>
      </c>
      <c r="D115" s="671"/>
      <c r="E115" s="672"/>
      <c r="F115" s="23"/>
      <c r="G115" s="101"/>
      <c r="H115" s="101"/>
      <c r="I115" s="224">
        <f t="shared" si="2"/>
        <v>0</v>
      </c>
    </row>
    <row r="116" spans="2:9" s="165" customFormat="1" ht="24" customHeight="1" x14ac:dyDescent="0.35">
      <c r="B116" s="652" t="s">
        <v>437</v>
      </c>
      <c r="C116" s="713" t="s">
        <v>447</v>
      </c>
      <c r="D116" s="714"/>
      <c r="E116" s="715"/>
      <c r="F116" s="653"/>
      <c r="G116" s="101"/>
      <c r="H116" s="101"/>
      <c r="I116" s="224">
        <f t="shared" si="2"/>
        <v>0</v>
      </c>
    </row>
    <row r="117" spans="2:9" s="165" customFormat="1" ht="24" customHeight="1" x14ac:dyDescent="0.35">
      <c r="B117" s="652" t="s">
        <v>440</v>
      </c>
      <c r="C117" s="656" t="s">
        <v>444</v>
      </c>
      <c r="D117" s="657"/>
      <c r="E117" s="658"/>
      <c r="F117" s="653" t="s">
        <v>313</v>
      </c>
      <c r="G117" s="101"/>
      <c r="H117" s="101"/>
      <c r="I117" s="224">
        <f t="shared" si="2"/>
        <v>0</v>
      </c>
    </row>
    <row r="118" spans="2:9" s="165" customFormat="1" ht="24" customHeight="1" x14ac:dyDescent="0.35">
      <c r="B118" s="652" t="s">
        <v>441</v>
      </c>
      <c r="C118" s="656" t="s">
        <v>445</v>
      </c>
      <c r="D118" s="657"/>
      <c r="E118" s="658"/>
      <c r="F118" s="653" t="s">
        <v>313</v>
      </c>
      <c r="G118" s="101">
        <v>1</v>
      </c>
      <c r="H118" s="322">
        <v>346400890</v>
      </c>
      <c r="I118" s="224">
        <f t="shared" si="2"/>
        <v>346400890</v>
      </c>
    </row>
    <row r="119" spans="2:9" s="165" customFormat="1" ht="24" customHeight="1" x14ac:dyDescent="0.35">
      <c r="B119" s="652" t="s">
        <v>442</v>
      </c>
      <c r="C119" s="656" t="s">
        <v>446</v>
      </c>
      <c r="D119" s="657"/>
      <c r="E119" s="658"/>
      <c r="F119" s="653" t="s">
        <v>313</v>
      </c>
      <c r="G119" s="101">
        <v>1</v>
      </c>
      <c r="H119" s="322">
        <v>150000000</v>
      </c>
      <c r="I119" s="224">
        <f t="shared" si="2"/>
        <v>150000000</v>
      </c>
    </row>
    <row r="120" spans="2:9" s="165" customFormat="1" ht="24" customHeight="1" x14ac:dyDescent="0.35">
      <c r="B120" s="652" t="s">
        <v>443</v>
      </c>
      <c r="C120" s="713" t="s">
        <v>449</v>
      </c>
      <c r="D120" s="714"/>
      <c r="E120" s="715"/>
      <c r="F120" s="653" t="s">
        <v>313</v>
      </c>
      <c r="G120" s="101"/>
      <c r="H120" s="101"/>
      <c r="I120" s="224">
        <f t="shared" si="2"/>
        <v>0</v>
      </c>
    </row>
    <row r="121" spans="2:9" s="165" customFormat="1" ht="24" customHeight="1" x14ac:dyDescent="0.35">
      <c r="B121" s="652" t="s">
        <v>448</v>
      </c>
      <c r="C121" s="656" t="s">
        <v>450</v>
      </c>
      <c r="D121" s="657"/>
      <c r="E121" s="658"/>
      <c r="F121" s="653" t="s">
        <v>313</v>
      </c>
      <c r="G121" s="101">
        <v>1</v>
      </c>
      <c r="H121" s="322">
        <v>307161987</v>
      </c>
      <c r="I121" s="224">
        <f t="shared" si="2"/>
        <v>307161987</v>
      </c>
    </row>
    <row r="122" spans="2:9" s="165" customFormat="1" ht="24" customHeight="1" x14ac:dyDescent="0.25">
      <c r="B122" s="652"/>
      <c r="C122" s="656"/>
      <c r="D122" s="657"/>
      <c r="E122" s="658"/>
      <c r="F122" s="654"/>
      <c r="G122" s="101"/>
      <c r="H122" s="101"/>
      <c r="I122" s="224">
        <f t="shared" si="2"/>
        <v>0</v>
      </c>
    </row>
    <row r="123" spans="2:9" s="165" customFormat="1" ht="24" customHeight="1" x14ac:dyDescent="0.25">
      <c r="B123" s="652" t="s">
        <v>438</v>
      </c>
      <c r="C123" s="673" t="s">
        <v>439</v>
      </c>
      <c r="D123" s="674"/>
      <c r="E123" s="675"/>
      <c r="F123" s="659" t="s">
        <v>207</v>
      </c>
      <c r="G123" s="101"/>
      <c r="H123" s="101"/>
      <c r="I123" s="224">
        <f t="shared" si="2"/>
        <v>0</v>
      </c>
    </row>
    <row r="124" spans="2:9" s="165" customFormat="1" ht="24" customHeight="1" x14ac:dyDescent="0.25">
      <c r="B124" s="61"/>
      <c r="C124" s="99"/>
      <c r="D124" s="19"/>
      <c r="E124" s="19"/>
      <c r="F124" s="23"/>
      <c r="G124" s="101"/>
      <c r="H124" s="60"/>
      <c r="I124" s="224">
        <f t="shared" si="2"/>
        <v>0</v>
      </c>
    </row>
    <row r="125" spans="2:9" s="165" customFormat="1" ht="24" customHeight="1" x14ac:dyDescent="0.25">
      <c r="B125" s="53" t="s">
        <v>85</v>
      </c>
      <c r="C125" s="109" t="s">
        <v>86</v>
      </c>
      <c r="D125" s="19"/>
      <c r="E125" s="19"/>
      <c r="F125" s="23"/>
      <c r="G125" s="101"/>
      <c r="H125" s="60"/>
      <c r="I125" s="224"/>
    </row>
    <row r="126" spans="2:9" s="165" customFormat="1" ht="24" customHeight="1" x14ac:dyDescent="0.25">
      <c r="B126" s="61"/>
      <c r="C126" s="99" t="s">
        <v>87</v>
      </c>
      <c r="D126" s="19"/>
      <c r="E126" s="19"/>
      <c r="F126" s="23" t="s">
        <v>88</v>
      </c>
      <c r="G126" s="101">
        <v>300</v>
      </c>
      <c r="H126" s="60"/>
      <c r="I126" s="224">
        <f t="shared" si="2"/>
        <v>0</v>
      </c>
    </row>
    <row r="127" spans="2:9" s="165" customFormat="1" ht="24" customHeight="1" x14ac:dyDescent="0.25">
      <c r="B127" s="61"/>
      <c r="C127" s="99" t="s">
        <v>89</v>
      </c>
      <c r="D127" s="19"/>
      <c r="E127" s="19"/>
      <c r="F127" s="23" t="s">
        <v>88</v>
      </c>
      <c r="G127" s="101">
        <v>240</v>
      </c>
      <c r="H127" s="60"/>
      <c r="I127" s="224">
        <f t="shared" si="2"/>
        <v>0</v>
      </c>
    </row>
    <row r="128" spans="2:9" s="165" customFormat="1" ht="24" customHeight="1" thickBot="1" x14ac:dyDescent="0.3">
      <c r="B128" s="629"/>
      <c r="C128" s="630"/>
      <c r="D128" s="104"/>
      <c r="E128" s="104"/>
      <c r="F128" s="625"/>
      <c r="G128" s="631"/>
      <c r="H128" s="626"/>
      <c r="I128" s="235"/>
    </row>
    <row r="129" spans="2:9" s="165" customFormat="1" ht="24" customHeight="1" thickBot="1" x14ac:dyDescent="0.3">
      <c r="B129" s="33" t="s">
        <v>90</v>
      </c>
      <c r="C129" s="34"/>
      <c r="D129" s="49"/>
      <c r="E129" s="34"/>
      <c r="F129" s="50"/>
      <c r="G129" s="35"/>
      <c r="H129" s="174"/>
      <c r="I129" s="175">
        <f>SUM(I92:I128)</f>
        <v>803562877</v>
      </c>
    </row>
    <row r="130" spans="2:9" s="165" customFormat="1" ht="24" customHeight="1" thickBot="1" x14ac:dyDescent="0.3">
      <c r="B130" s="4"/>
      <c r="C130" s="5"/>
      <c r="D130" s="5"/>
      <c r="E130" s="5"/>
      <c r="F130" s="111"/>
      <c r="G130" s="6"/>
      <c r="H130" s="80"/>
      <c r="I130" s="178"/>
    </row>
    <row r="131" spans="2:9" s="165" customFormat="1" ht="24" customHeight="1" x14ac:dyDescent="0.25">
      <c r="B131" s="64" t="s">
        <v>91</v>
      </c>
      <c r="C131" s="36"/>
      <c r="D131" s="36"/>
      <c r="E131" s="36"/>
      <c r="F131" s="51"/>
      <c r="G131" s="37"/>
      <c r="H131" s="173"/>
      <c r="I131" s="179"/>
    </row>
    <row r="132" spans="2:9" s="165" customFormat="1" ht="24" customHeight="1" thickBot="1" x14ac:dyDescent="0.3">
      <c r="B132" s="65"/>
      <c r="C132" s="38"/>
      <c r="D132" s="38"/>
      <c r="E132" s="38"/>
      <c r="F132" s="112"/>
      <c r="G132" s="39"/>
      <c r="H132" s="59"/>
      <c r="I132" s="180" t="s">
        <v>92</v>
      </c>
    </row>
    <row r="133" spans="2:9" s="165" customFormat="1" ht="24" customHeight="1" x14ac:dyDescent="0.25">
      <c r="B133" s="64" t="s">
        <v>2</v>
      </c>
      <c r="C133" s="66" t="s">
        <v>3</v>
      </c>
      <c r="D133" s="9"/>
      <c r="E133" s="9"/>
      <c r="F133" s="67" t="s">
        <v>4</v>
      </c>
      <c r="G133" s="11" t="s">
        <v>5</v>
      </c>
      <c r="H133" s="181" t="s">
        <v>6</v>
      </c>
      <c r="I133" s="182" t="s">
        <v>7</v>
      </c>
    </row>
    <row r="134" spans="2:9" s="165" customFormat="1" ht="24" customHeight="1" thickBot="1" x14ac:dyDescent="0.3">
      <c r="B134" s="68"/>
      <c r="C134" s="69"/>
      <c r="D134" s="13"/>
      <c r="E134" s="13"/>
      <c r="F134" s="70"/>
      <c r="G134" s="15"/>
      <c r="H134" s="183" t="s">
        <v>8</v>
      </c>
      <c r="I134" s="184" t="s">
        <v>8</v>
      </c>
    </row>
    <row r="135" spans="2:9" s="165" customFormat="1" ht="24" customHeight="1" x14ac:dyDescent="0.25">
      <c r="B135" s="278">
        <v>2100</v>
      </c>
      <c r="C135" s="271" t="s">
        <v>93</v>
      </c>
      <c r="D135" s="249"/>
      <c r="E135" s="249"/>
      <c r="F135" s="250"/>
      <c r="G135" s="251"/>
      <c r="H135" s="259"/>
      <c r="I135" s="263"/>
    </row>
    <row r="136" spans="2:9" s="165" customFormat="1" ht="24" customHeight="1" x14ac:dyDescent="0.25">
      <c r="B136" s="28"/>
      <c r="C136" s="109"/>
      <c r="D136" s="19"/>
      <c r="E136" s="19"/>
      <c r="F136" s="47"/>
      <c r="G136" s="86"/>
      <c r="H136" s="60"/>
      <c r="I136" s="264"/>
    </row>
    <row r="137" spans="2:9" s="165" customFormat="1" ht="24" customHeight="1" x14ac:dyDescent="0.25">
      <c r="B137" s="28">
        <v>21.01</v>
      </c>
      <c r="C137" s="54" t="s">
        <v>94</v>
      </c>
      <c r="D137" s="29"/>
      <c r="E137" s="19"/>
      <c r="F137" s="47"/>
      <c r="G137" s="86"/>
      <c r="H137" s="60"/>
      <c r="I137" s="264"/>
    </row>
    <row r="138" spans="2:9" s="165" customFormat="1" ht="24" customHeight="1" x14ac:dyDescent="0.25">
      <c r="B138" s="28"/>
      <c r="C138" s="54"/>
      <c r="D138" s="29"/>
      <c r="E138" s="19"/>
      <c r="F138" s="47"/>
      <c r="G138" s="86"/>
      <c r="H138" s="60"/>
      <c r="I138" s="264"/>
    </row>
    <row r="139" spans="2:9" s="165" customFormat="1" ht="24" customHeight="1" x14ac:dyDescent="0.25">
      <c r="B139" s="28"/>
      <c r="C139" s="20" t="s">
        <v>95</v>
      </c>
      <c r="D139" s="29"/>
      <c r="E139" s="19"/>
      <c r="F139" s="47"/>
      <c r="G139" s="86"/>
      <c r="H139" s="60"/>
      <c r="I139" s="264"/>
    </row>
    <row r="140" spans="2:9" s="165" customFormat="1" ht="24" customHeight="1" x14ac:dyDescent="0.25">
      <c r="B140" s="28"/>
      <c r="C140" s="19"/>
      <c r="D140" s="29"/>
      <c r="E140" s="19"/>
      <c r="F140" s="47"/>
      <c r="G140" s="86"/>
      <c r="H140" s="60"/>
      <c r="I140" s="264"/>
    </row>
    <row r="141" spans="2:9" s="165" customFormat="1" ht="24" customHeight="1" x14ac:dyDescent="0.25">
      <c r="B141" s="28"/>
      <c r="C141" s="20" t="s">
        <v>96</v>
      </c>
      <c r="D141" s="29"/>
      <c r="E141" s="19"/>
      <c r="F141" s="23" t="s">
        <v>97</v>
      </c>
      <c r="G141" s="86">
        <f>100*3</f>
        <v>300</v>
      </c>
      <c r="H141" s="60"/>
      <c r="I141" s="264">
        <f>H141*G141</f>
        <v>0</v>
      </c>
    </row>
    <row r="142" spans="2:9" s="165" customFormat="1" ht="24" customHeight="1" x14ac:dyDescent="0.25">
      <c r="B142" s="28"/>
      <c r="C142" s="54"/>
      <c r="D142" s="29"/>
      <c r="E142" s="19"/>
      <c r="F142" s="23"/>
      <c r="G142" s="86"/>
      <c r="H142" s="60"/>
      <c r="I142" s="264"/>
    </row>
    <row r="143" spans="2:9" s="165" customFormat="1" ht="24" customHeight="1" x14ac:dyDescent="0.25">
      <c r="B143" s="28" t="s">
        <v>98</v>
      </c>
      <c r="C143" s="54" t="s">
        <v>99</v>
      </c>
      <c r="D143" s="29"/>
      <c r="E143" s="19"/>
      <c r="F143" s="23"/>
      <c r="G143" s="86"/>
      <c r="H143" s="60"/>
      <c r="I143" s="264"/>
    </row>
    <row r="144" spans="2:9" s="165" customFormat="1" ht="24" customHeight="1" x14ac:dyDescent="0.25">
      <c r="B144" s="28"/>
      <c r="C144" s="54"/>
      <c r="D144" s="29"/>
      <c r="E144" s="19"/>
      <c r="F144" s="23"/>
      <c r="G144" s="86"/>
      <c r="H144" s="60"/>
      <c r="I144" s="264"/>
    </row>
    <row r="145" spans="2:9" s="165" customFormat="1" ht="24" customHeight="1" x14ac:dyDescent="0.25">
      <c r="B145" s="22"/>
      <c r="C145" s="20" t="s">
        <v>100</v>
      </c>
      <c r="D145" s="19"/>
      <c r="E145" s="19"/>
      <c r="F145" s="23"/>
      <c r="G145" s="73"/>
      <c r="H145" s="223"/>
      <c r="I145" s="264"/>
    </row>
    <row r="146" spans="2:9" s="165" customFormat="1" ht="24" customHeight="1" x14ac:dyDescent="0.25">
      <c r="B146" s="22"/>
      <c r="C146" s="20" t="s">
        <v>101</v>
      </c>
      <c r="D146" s="19"/>
      <c r="E146" s="19"/>
      <c r="F146" s="23" t="s">
        <v>54</v>
      </c>
      <c r="G146" s="86"/>
      <c r="H146" s="223"/>
      <c r="I146" s="264"/>
    </row>
    <row r="147" spans="2:9" s="165" customFormat="1" ht="24" customHeight="1" x14ac:dyDescent="0.25">
      <c r="B147" s="22"/>
      <c r="C147" s="20"/>
      <c r="D147" s="19"/>
      <c r="E147" s="19"/>
      <c r="F147" s="23"/>
      <c r="G147" s="73"/>
      <c r="H147" s="223"/>
      <c r="I147" s="264"/>
    </row>
    <row r="148" spans="2:9" s="165" customFormat="1" ht="24" customHeight="1" x14ac:dyDescent="0.25">
      <c r="B148" s="28" t="s">
        <v>102</v>
      </c>
      <c r="C148" s="54" t="s">
        <v>103</v>
      </c>
      <c r="D148" s="19"/>
      <c r="E148" s="19"/>
      <c r="F148" s="23" t="s">
        <v>38</v>
      </c>
      <c r="G148" s="73"/>
      <c r="H148" s="223"/>
      <c r="I148" s="264"/>
    </row>
    <row r="149" spans="2:9" s="165" customFormat="1" ht="24" customHeight="1" x14ac:dyDescent="0.25">
      <c r="B149" s="28"/>
      <c r="C149" s="54"/>
      <c r="D149" s="19"/>
      <c r="E149" s="19"/>
      <c r="F149" s="23"/>
      <c r="G149" s="73"/>
      <c r="H149" s="223"/>
      <c r="I149" s="264"/>
    </row>
    <row r="150" spans="2:9" s="165" customFormat="1" ht="24" customHeight="1" x14ac:dyDescent="0.25">
      <c r="B150" s="28"/>
      <c r="C150" s="54" t="s">
        <v>104</v>
      </c>
      <c r="D150" s="19"/>
      <c r="E150" s="19"/>
      <c r="F150" s="23"/>
      <c r="G150" s="73"/>
      <c r="H150" s="223"/>
      <c r="I150" s="264"/>
    </row>
    <row r="151" spans="2:9" s="165" customFormat="1" ht="24" customHeight="1" x14ac:dyDescent="0.25">
      <c r="B151" s="28"/>
      <c r="C151" s="54"/>
      <c r="D151" s="19"/>
      <c r="E151" s="19"/>
      <c r="F151" s="23"/>
      <c r="G151" s="73"/>
      <c r="H151" s="223"/>
      <c r="I151" s="264"/>
    </row>
    <row r="152" spans="2:9" s="165" customFormat="1" ht="24" customHeight="1" x14ac:dyDescent="0.25">
      <c r="B152" s="28"/>
      <c r="C152" s="20" t="s">
        <v>105</v>
      </c>
      <c r="D152" s="19"/>
      <c r="E152" s="19"/>
      <c r="F152" s="23" t="s">
        <v>106</v>
      </c>
      <c r="G152" s="73"/>
      <c r="H152" s="223"/>
      <c r="I152" s="264"/>
    </row>
    <row r="153" spans="2:9" s="165" customFormat="1" ht="24" customHeight="1" x14ac:dyDescent="0.25">
      <c r="B153" s="28"/>
      <c r="C153" s="54"/>
      <c r="D153" s="19"/>
      <c r="E153" s="19"/>
      <c r="F153" s="23"/>
      <c r="G153" s="73"/>
      <c r="H153" s="223"/>
      <c r="I153" s="264"/>
    </row>
    <row r="154" spans="2:9" s="165" customFormat="1" ht="24" customHeight="1" x14ac:dyDescent="0.25">
      <c r="B154" s="28"/>
      <c r="C154" s="20" t="s">
        <v>107</v>
      </c>
      <c r="D154" s="19"/>
      <c r="E154" s="19"/>
      <c r="F154" s="23" t="s">
        <v>106</v>
      </c>
      <c r="G154" s="73"/>
      <c r="H154" s="223"/>
      <c r="I154" s="264"/>
    </row>
    <row r="155" spans="2:9" s="165" customFormat="1" ht="24" customHeight="1" x14ac:dyDescent="0.25">
      <c r="B155" s="28"/>
      <c r="C155" s="54"/>
      <c r="D155" s="19"/>
      <c r="E155" s="19"/>
      <c r="F155" s="23"/>
      <c r="G155" s="73"/>
      <c r="H155" s="223"/>
      <c r="I155" s="264"/>
    </row>
    <row r="156" spans="2:9" s="165" customFormat="1" ht="24" customHeight="1" x14ac:dyDescent="0.25">
      <c r="B156" s="28"/>
      <c r="C156" s="54" t="s">
        <v>108</v>
      </c>
      <c r="D156" s="19"/>
      <c r="E156" s="19"/>
      <c r="F156" s="23"/>
      <c r="G156" s="73"/>
      <c r="H156" s="223"/>
      <c r="I156" s="264"/>
    </row>
    <row r="157" spans="2:9" s="165" customFormat="1" ht="24" customHeight="1" x14ac:dyDescent="0.25">
      <c r="B157" s="28"/>
      <c r="C157" s="54"/>
      <c r="D157" s="19"/>
      <c r="E157" s="19"/>
      <c r="F157" s="23"/>
      <c r="G157" s="73"/>
      <c r="H157" s="223"/>
      <c r="I157" s="264"/>
    </row>
    <row r="158" spans="2:9" s="165" customFormat="1" ht="24" customHeight="1" x14ac:dyDescent="0.25">
      <c r="B158" s="28"/>
      <c r="C158" s="20" t="s">
        <v>109</v>
      </c>
      <c r="D158" s="19"/>
      <c r="E158" s="19"/>
      <c r="F158" s="23" t="s">
        <v>106</v>
      </c>
      <c r="G158" s="73"/>
      <c r="H158" s="223"/>
      <c r="I158" s="264"/>
    </row>
    <row r="159" spans="2:9" s="165" customFormat="1" ht="24" customHeight="1" x14ac:dyDescent="0.25">
      <c r="B159" s="28"/>
      <c r="C159" s="54"/>
      <c r="D159" s="19"/>
      <c r="E159" s="19"/>
      <c r="F159" s="23"/>
      <c r="G159" s="73"/>
      <c r="H159" s="223"/>
      <c r="I159" s="264"/>
    </row>
    <row r="160" spans="2:9" s="165" customFormat="1" ht="24" customHeight="1" x14ac:dyDescent="0.25">
      <c r="B160" s="28"/>
      <c r="C160" s="20" t="s">
        <v>110</v>
      </c>
      <c r="D160" s="19"/>
      <c r="E160" s="19"/>
      <c r="F160" s="23" t="s">
        <v>106</v>
      </c>
      <c r="G160" s="73"/>
      <c r="H160" s="223"/>
      <c r="I160" s="264">
        <f>G160*H160</f>
        <v>0</v>
      </c>
    </row>
    <row r="161" spans="2:9" s="165" customFormat="1" ht="24" customHeight="1" x14ac:dyDescent="0.25">
      <c r="B161" s="22"/>
      <c r="C161" s="20"/>
      <c r="D161" s="19"/>
      <c r="E161" s="19"/>
      <c r="F161" s="23"/>
      <c r="G161" s="73"/>
      <c r="H161" s="223"/>
      <c r="I161" s="264"/>
    </row>
    <row r="162" spans="2:9" s="165" customFormat="1" ht="24" customHeight="1" x14ac:dyDescent="0.25">
      <c r="B162" s="28" t="s">
        <v>111</v>
      </c>
      <c r="C162" s="54" t="s">
        <v>112</v>
      </c>
      <c r="D162" s="19"/>
      <c r="E162" s="19"/>
      <c r="F162" s="23" t="s">
        <v>38</v>
      </c>
      <c r="G162" s="73"/>
      <c r="H162" s="223"/>
      <c r="I162" s="264"/>
    </row>
    <row r="163" spans="2:9" s="165" customFormat="1" ht="24" customHeight="1" x14ac:dyDescent="0.25">
      <c r="B163" s="22"/>
      <c r="C163" s="20"/>
      <c r="D163" s="19"/>
      <c r="E163" s="19"/>
      <c r="F163" s="23"/>
      <c r="G163" s="73"/>
      <c r="H163" s="223"/>
      <c r="I163" s="264"/>
    </row>
    <row r="164" spans="2:9" s="165" customFormat="1" ht="24" customHeight="1" x14ac:dyDescent="0.25">
      <c r="B164" s="22"/>
      <c r="C164" s="20" t="s">
        <v>113</v>
      </c>
      <c r="D164" s="19"/>
      <c r="E164" s="19"/>
      <c r="F164" s="23" t="s">
        <v>106</v>
      </c>
      <c r="G164" s="73">
        <f>350*50</f>
        <v>17500</v>
      </c>
      <c r="H164" s="223"/>
      <c r="I164" s="264"/>
    </row>
    <row r="165" spans="2:9" s="165" customFormat="1" ht="24" customHeight="1" x14ac:dyDescent="0.25">
      <c r="B165" s="22"/>
      <c r="C165" s="54"/>
      <c r="D165" s="19"/>
      <c r="E165" s="19"/>
      <c r="F165" s="23"/>
      <c r="G165" s="73"/>
      <c r="H165" s="223"/>
      <c r="I165" s="264"/>
    </row>
    <row r="166" spans="2:9" s="165" customFormat="1" ht="24" customHeight="1" x14ac:dyDescent="0.25">
      <c r="B166" s="31"/>
      <c r="C166" s="20" t="s">
        <v>114</v>
      </c>
      <c r="D166" s="19"/>
      <c r="E166" s="19"/>
      <c r="F166" s="23" t="s">
        <v>106</v>
      </c>
      <c r="G166" s="73"/>
      <c r="H166" s="223"/>
      <c r="I166" s="264"/>
    </row>
    <row r="167" spans="2:9" s="165" customFormat="1" ht="24" customHeight="1" thickBot="1" x14ac:dyDescent="0.3">
      <c r="B167" s="233"/>
      <c r="C167" s="103"/>
      <c r="D167" s="104"/>
      <c r="E167" s="104"/>
      <c r="F167" s="625"/>
      <c r="G167" s="632"/>
      <c r="H167" s="105"/>
      <c r="I167" s="633"/>
    </row>
    <row r="168" spans="2:9" s="165" customFormat="1" ht="24" customHeight="1" thickBot="1" x14ac:dyDescent="0.3">
      <c r="B168" s="33" t="s">
        <v>115</v>
      </c>
      <c r="C168" s="34"/>
      <c r="D168" s="34"/>
      <c r="E168" s="34"/>
      <c r="F168" s="34"/>
      <c r="G168" s="35"/>
      <c r="H168" s="171"/>
      <c r="I168" s="172">
        <f>SUM(I136:I167)</f>
        <v>0</v>
      </c>
    </row>
    <row r="169" spans="2:9" s="165" customFormat="1" ht="24" customHeight="1" x14ac:dyDescent="0.25">
      <c r="B169" s="4"/>
      <c r="C169" s="5"/>
      <c r="D169" s="5"/>
      <c r="E169" s="5"/>
      <c r="F169" s="5"/>
      <c r="G169" s="6"/>
      <c r="H169" s="80"/>
      <c r="I169" s="96"/>
    </row>
    <row r="170" spans="2:9" s="165" customFormat="1" ht="24" customHeight="1" thickBot="1" x14ac:dyDescent="0.3">
      <c r="B170" s="4"/>
      <c r="C170" s="5"/>
      <c r="D170" s="5"/>
      <c r="E170" s="5"/>
      <c r="F170" s="5"/>
      <c r="G170" s="6"/>
      <c r="H170" s="80"/>
      <c r="I170" s="96"/>
    </row>
    <row r="171" spans="2:9" s="165" customFormat="1" ht="24" customHeight="1" x14ac:dyDescent="0.25">
      <c r="B171" s="64" t="s">
        <v>2</v>
      </c>
      <c r="C171" s="66" t="s">
        <v>3</v>
      </c>
      <c r="D171" s="9"/>
      <c r="E171" s="9"/>
      <c r="F171" s="67" t="s">
        <v>4</v>
      </c>
      <c r="G171" s="11" t="s">
        <v>5</v>
      </c>
      <c r="H171" s="181" t="s">
        <v>6</v>
      </c>
      <c r="I171" s="182" t="s">
        <v>7</v>
      </c>
    </row>
    <row r="172" spans="2:9" s="165" customFormat="1" ht="24" customHeight="1" thickBot="1" x14ac:dyDescent="0.3">
      <c r="B172" s="68"/>
      <c r="C172" s="69"/>
      <c r="D172" s="13"/>
      <c r="E172" s="13"/>
      <c r="F172" s="70"/>
      <c r="G172" s="15"/>
      <c r="H172" s="183" t="s">
        <v>8</v>
      </c>
      <c r="I172" s="184" t="s">
        <v>8</v>
      </c>
    </row>
    <row r="173" spans="2:9" s="165" customFormat="1" ht="24" customHeight="1" x14ac:dyDescent="0.25">
      <c r="B173" s="278">
        <v>2200</v>
      </c>
      <c r="C173" s="248" t="s">
        <v>116</v>
      </c>
      <c r="D173" s="249"/>
      <c r="E173" s="243"/>
      <c r="F173" s="279"/>
      <c r="G173" s="280"/>
      <c r="H173" s="262"/>
      <c r="I173" s="263"/>
    </row>
    <row r="174" spans="2:9" s="165" customFormat="1" ht="24" customHeight="1" x14ac:dyDescent="0.25">
      <c r="B174" s="28">
        <v>22.01</v>
      </c>
      <c r="C174" s="54" t="s">
        <v>117</v>
      </c>
      <c r="D174" s="19"/>
      <c r="E174" s="19"/>
      <c r="F174" s="23"/>
      <c r="G174" s="73"/>
      <c r="H174" s="223"/>
      <c r="I174" s="264"/>
    </row>
    <row r="175" spans="2:9" s="165" customFormat="1" ht="24" customHeight="1" x14ac:dyDescent="0.25">
      <c r="B175" s="22"/>
      <c r="C175" s="20" t="s">
        <v>95</v>
      </c>
      <c r="D175" s="19"/>
      <c r="E175" s="19"/>
      <c r="F175" s="23"/>
      <c r="G175" s="73"/>
      <c r="H175" s="223"/>
      <c r="I175" s="264"/>
    </row>
    <row r="176" spans="2:9" s="165" customFormat="1" ht="24" customHeight="1" x14ac:dyDescent="0.25">
      <c r="B176" s="22"/>
      <c r="C176" s="20" t="s">
        <v>118</v>
      </c>
      <c r="D176" s="19"/>
      <c r="E176" s="19"/>
      <c r="F176" s="23" t="s">
        <v>97</v>
      </c>
      <c r="G176" s="73"/>
      <c r="H176" s="223"/>
      <c r="I176" s="264"/>
    </row>
    <row r="177" spans="2:9" s="165" customFormat="1" ht="24" customHeight="1" x14ac:dyDescent="0.25">
      <c r="B177" s="31"/>
      <c r="C177" s="20" t="s">
        <v>119</v>
      </c>
      <c r="D177" s="19"/>
      <c r="E177" s="19"/>
      <c r="F177" s="23" t="s">
        <v>97</v>
      </c>
      <c r="G177" s="73"/>
      <c r="H177" s="223"/>
      <c r="I177" s="264"/>
    </row>
    <row r="178" spans="2:9" s="165" customFormat="1" ht="24" customHeight="1" x14ac:dyDescent="0.25">
      <c r="B178" s="28">
        <v>22.02</v>
      </c>
      <c r="C178" s="54" t="s">
        <v>120</v>
      </c>
      <c r="D178" s="19"/>
      <c r="E178" s="19"/>
      <c r="F178" s="23"/>
      <c r="G178" s="73"/>
      <c r="H178" s="223"/>
      <c r="I178" s="264"/>
    </row>
    <row r="179" spans="2:9" s="165" customFormat="1" ht="24" customHeight="1" x14ac:dyDescent="0.25">
      <c r="B179" s="31"/>
      <c r="C179" s="20" t="s">
        <v>121</v>
      </c>
      <c r="D179" s="19"/>
      <c r="E179" s="19"/>
      <c r="F179" s="23" t="s">
        <v>97</v>
      </c>
      <c r="G179" s="73"/>
      <c r="H179" s="223"/>
      <c r="I179" s="264"/>
    </row>
    <row r="180" spans="2:9" s="165" customFormat="1" ht="24" customHeight="1" x14ac:dyDescent="0.25">
      <c r="B180" s="31"/>
      <c r="C180" s="74" t="s">
        <v>122</v>
      </c>
      <c r="D180" s="75"/>
      <c r="E180" s="19"/>
      <c r="F180" s="23" t="s">
        <v>97</v>
      </c>
      <c r="G180" s="73"/>
      <c r="H180" s="223"/>
      <c r="I180" s="264"/>
    </row>
    <row r="181" spans="2:9" s="165" customFormat="1" ht="24" customHeight="1" x14ac:dyDescent="0.25">
      <c r="B181" s="28" t="s">
        <v>123</v>
      </c>
      <c r="C181" s="54" t="s">
        <v>124</v>
      </c>
      <c r="D181" s="19"/>
      <c r="E181" s="19"/>
      <c r="F181" s="23"/>
      <c r="G181" s="73"/>
      <c r="H181" s="223"/>
      <c r="I181" s="264"/>
    </row>
    <row r="182" spans="2:9" s="165" customFormat="1" ht="24" customHeight="1" x14ac:dyDescent="0.25">
      <c r="B182" s="31"/>
      <c r="C182" s="20" t="s">
        <v>125</v>
      </c>
      <c r="D182" s="19"/>
      <c r="E182" s="19"/>
      <c r="F182" s="23"/>
      <c r="G182" s="73"/>
      <c r="H182" s="223"/>
      <c r="I182" s="264"/>
    </row>
    <row r="183" spans="2:9" s="165" customFormat="1" ht="24" customHeight="1" x14ac:dyDescent="0.25">
      <c r="B183" s="31"/>
      <c r="C183" s="20" t="s">
        <v>126</v>
      </c>
      <c r="D183" s="19"/>
      <c r="E183" s="19"/>
      <c r="F183" s="23" t="s">
        <v>106</v>
      </c>
      <c r="G183" s="73"/>
      <c r="H183" s="223"/>
      <c r="I183" s="264"/>
    </row>
    <row r="184" spans="2:9" s="165" customFormat="1" ht="24" customHeight="1" x14ac:dyDescent="0.25">
      <c r="B184" s="31"/>
      <c r="C184" s="20" t="s">
        <v>127</v>
      </c>
      <c r="D184" s="19"/>
      <c r="E184" s="19"/>
      <c r="F184" s="23" t="s">
        <v>106</v>
      </c>
      <c r="G184" s="73">
        <f>10*7*3</f>
        <v>210</v>
      </c>
      <c r="H184" s="223"/>
      <c r="I184" s="264">
        <f>H184*G184</f>
        <v>0</v>
      </c>
    </row>
    <row r="185" spans="2:9" s="165" customFormat="1" ht="24" customHeight="1" x14ac:dyDescent="0.25">
      <c r="B185" s="28" t="s">
        <v>128</v>
      </c>
      <c r="C185" s="54" t="s">
        <v>129</v>
      </c>
      <c r="D185" s="19"/>
      <c r="E185" s="19"/>
      <c r="F185" s="23"/>
      <c r="G185" s="73"/>
      <c r="H185" s="223"/>
      <c r="I185" s="264"/>
    </row>
    <row r="186" spans="2:9" s="165" customFormat="1" ht="24" customHeight="1" x14ac:dyDescent="0.25">
      <c r="B186" s="22"/>
      <c r="C186" s="20" t="s">
        <v>130</v>
      </c>
      <c r="D186" s="19"/>
      <c r="E186" s="19"/>
      <c r="F186" s="23" t="s">
        <v>54</v>
      </c>
      <c r="G186" s="73">
        <f>10*7*7*3</f>
        <v>1470</v>
      </c>
      <c r="H186" s="223"/>
      <c r="I186" s="264">
        <f t="shared" ref="I186:I194" si="3">H186*G186</f>
        <v>0</v>
      </c>
    </row>
    <row r="187" spans="2:9" s="165" customFormat="1" ht="24" customHeight="1" x14ac:dyDescent="0.25">
      <c r="B187" s="22"/>
      <c r="C187" s="20" t="s">
        <v>131</v>
      </c>
      <c r="D187" s="19"/>
      <c r="E187" s="19"/>
      <c r="F187" s="23"/>
      <c r="G187" s="246"/>
      <c r="H187" s="223"/>
      <c r="I187" s="264"/>
    </row>
    <row r="188" spans="2:9" s="165" customFormat="1" ht="24" customHeight="1" x14ac:dyDescent="0.25">
      <c r="B188" s="28" t="s">
        <v>132</v>
      </c>
      <c r="C188" s="54" t="s">
        <v>133</v>
      </c>
      <c r="D188" s="19"/>
      <c r="E188" s="19"/>
      <c r="F188" s="23"/>
      <c r="G188" s="246"/>
      <c r="H188" s="223"/>
      <c r="I188" s="264"/>
    </row>
    <row r="189" spans="2:9" s="165" customFormat="1" ht="24" customHeight="1" x14ac:dyDescent="0.25">
      <c r="B189" s="22"/>
      <c r="C189" s="20" t="s">
        <v>121</v>
      </c>
      <c r="D189" s="19"/>
      <c r="E189" s="19"/>
      <c r="F189" s="23" t="s">
        <v>54</v>
      </c>
      <c r="G189" s="73">
        <f>G186*40%</f>
        <v>588</v>
      </c>
      <c r="H189" s="223"/>
      <c r="I189" s="264">
        <f t="shared" si="3"/>
        <v>0</v>
      </c>
    </row>
    <row r="190" spans="2:9" s="165" customFormat="1" ht="24" customHeight="1" x14ac:dyDescent="0.25">
      <c r="B190" s="22"/>
      <c r="C190" s="20" t="s">
        <v>122</v>
      </c>
      <c r="D190" s="19"/>
      <c r="E190" s="19"/>
      <c r="F190" s="23" t="s">
        <v>54</v>
      </c>
      <c r="G190" s="73">
        <f>G186*10%</f>
        <v>147</v>
      </c>
      <c r="H190" s="223"/>
      <c r="I190" s="264">
        <f t="shared" si="3"/>
        <v>0</v>
      </c>
    </row>
    <row r="191" spans="2:9" s="165" customFormat="1" ht="24" customHeight="1" x14ac:dyDescent="0.25">
      <c r="B191" s="28" t="s">
        <v>134</v>
      </c>
      <c r="C191" s="54" t="s">
        <v>135</v>
      </c>
      <c r="D191" s="29"/>
      <c r="E191" s="19"/>
      <c r="F191" s="23"/>
      <c r="G191" s="73"/>
      <c r="H191" s="223"/>
      <c r="I191" s="264"/>
    </row>
    <row r="192" spans="2:9" s="165" customFormat="1" ht="24" customHeight="1" x14ac:dyDescent="0.25">
      <c r="B192" s="31"/>
      <c r="C192" s="20" t="s">
        <v>136</v>
      </c>
      <c r="D192" s="19"/>
      <c r="E192" s="19"/>
      <c r="F192" s="23" t="s">
        <v>38</v>
      </c>
      <c r="G192" s="73"/>
      <c r="H192" s="223"/>
      <c r="I192" s="264"/>
    </row>
    <row r="193" spans="2:9" s="165" customFormat="1" ht="24" customHeight="1" x14ac:dyDescent="0.25">
      <c r="B193" s="31"/>
      <c r="C193" s="20" t="s">
        <v>137</v>
      </c>
      <c r="D193" s="19"/>
      <c r="E193" s="19"/>
      <c r="F193" s="23" t="s">
        <v>106</v>
      </c>
      <c r="G193" s="73">
        <f>30*7*3</f>
        <v>630</v>
      </c>
      <c r="H193" s="223"/>
      <c r="I193" s="264">
        <f t="shared" si="3"/>
        <v>0</v>
      </c>
    </row>
    <row r="194" spans="2:9" s="165" customFormat="1" ht="24" customHeight="1" x14ac:dyDescent="0.25">
      <c r="B194" s="31"/>
      <c r="C194" s="20" t="s">
        <v>138</v>
      </c>
      <c r="D194" s="19"/>
      <c r="E194" s="19"/>
      <c r="F194" s="23" t="s">
        <v>106</v>
      </c>
      <c r="G194" s="73">
        <f>10*7*3</f>
        <v>210</v>
      </c>
      <c r="H194" s="223"/>
      <c r="I194" s="264">
        <f t="shared" si="3"/>
        <v>0</v>
      </c>
    </row>
    <row r="195" spans="2:9" s="165" customFormat="1" ht="24" customHeight="1" x14ac:dyDescent="0.25">
      <c r="B195" s="31"/>
      <c r="C195" s="20" t="s">
        <v>139</v>
      </c>
      <c r="D195" s="19"/>
      <c r="E195" s="19"/>
      <c r="F195" s="23" t="s">
        <v>38</v>
      </c>
      <c r="G195" s="73"/>
      <c r="H195" s="223"/>
      <c r="I195" s="264"/>
    </row>
    <row r="196" spans="2:9" s="165" customFormat="1" ht="24" customHeight="1" x14ac:dyDescent="0.25">
      <c r="B196" s="31"/>
      <c r="C196" s="20" t="s">
        <v>140</v>
      </c>
      <c r="D196" s="19"/>
      <c r="E196" s="19"/>
      <c r="F196" s="23" t="s">
        <v>106</v>
      </c>
      <c r="G196" s="73"/>
      <c r="H196" s="223"/>
      <c r="I196" s="264"/>
    </row>
    <row r="197" spans="2:9" s="165" customFormat="1" ht="24" customHeight="1" x14ac:dyDescent="0.25">
      <c r="B197" s="31"/>
      <c r="C197" s="20" t="s">
        <v>141</v>
      </c>
      <c r="D197" s="19"/>
      <c r="E197" s="19"/>
      <c r="F197" s="23" t="s">
        <v>106</v>
      </c>
      <c r="G197" s="73"/>
      <c r="H197" s="223"/>
      <c r="I197" s="264"/>
    </row>
    <row r="198" spans="2:9" s="165" customFormat="1" ht="24" customHeight="1" thickBot="1" x14ac:dyDescent="0.3">
      <c r="B198" s="634"/>
      <c r="C198" s="635"/>
      <c r="D198" s="104"/>
      <c r="E198" s="104"/>
      <c r="F198" s="625"/>
      <c r="G198" s="632"/>
      <c r="H198" s="105"/>
      <c r="I198" s="633"/>
    </row>
    <row r="199" spans="2:9" s="165" customFormat="1" ht="24" customHeight="1" thickBot="1" x14ac:dyDescent="0.3">
      <c r="B199" s="76" t="s">
        <v>142</v>
      </c>
      <c r="C199" s="77"/>
      <c r="D199" s="77"/>
      <c r="E199" s="77"/>
      <c r="F199" s="77"/>
      <c r="G199" s="78"/>
      <c r="H199" s="185"/>
      <c r="I199" s="186">
        <f>SUM(I173:I198)</f>
        <v>0</v>
      </c>
    </row>
    <row r="200" spans="2:9" s="165" customFormat="1" ht="24" customHeight="1" x14ac:dyDescent="0.25">
      <c r="B200" s="9"/>
      <c r="C200" s="36"/>
      <c r="D200" s="36"/>
      <c r="E200" s="36"/>
      <c r="F200" s="36"/>
      <c r="G200" s="37"/>
      <c r="H200" s="173"/>
      <c r="I200" s="93"/>
    </row>
    <row r="201" spans="2:9" s="165" customFormat="1" ht="24" customHeight="1" thickBot="1" x14ac:dyDescent="0.3">
      <c r="B201" s="13"/>
      <c r="C201" s="38"/>
      <c r="D201" s="38"/>
      <c r="E201" s="38"/>
      <c r="F201" s="38"/>
      <c r="G201" s="39"/>
      <c r="H201" s="59"/>
      <c r="I201" s="94"/>
    </row>
    <row r="202" spans="2:9" s="165" customFormat="1" ht="24" customHeight="1" x14ac:dyDescent="0.25">
      <c r="B202" s="64" t="s">
        <v>2</v>
      </c>
      <c r="C202" s="66" t="s">
        <v>3</v>
      </c>
      <c r="D202" s="9"/>
      <c r="E202" s="9"/>
      <c r="F202" s="67" t="s">
        <v>4</v>
      </c>
      <c r="G202" s="11" t="s">
        <v>5</v>
      </c>
      <c r="H202" s="181" t="s">
        <v>6</v>
      </c>
      <c r="I202" s="182" t="s">
        <v>7</v>
      </c>
    </row>
    <row r="203" spans="2:9" s="165" customFormat="1" ht="24" customHeight="1" thickBot="1" x14ac:dyDescent="0.3">
      <c r="B203" s="68"/>
      <c r="C203" s="69"/>
      <c r="D203" s="13"/>
      <c r="E203" s="13"/>
      <c r="F203" s="70"/>
      <c r="G203" s="15"/>
      <c r="H203" s="183" t="s">
        <v>8</v>
      </c>
      <c r="I203" s="184" t="s">
        <v>8</v>
      </c>
    </row>
    <row r="204" spans="2:9" s="165" customFormat="1" ht="24" customHeight="1" x14ac:dyDescent="0.25">
      <c r="B204" s="278">
        <v>2300</v>
      </c>
      <c r="C204" s="248" t="s">
        <v>233</v>
      </c>
      <c r="D204" s="249"/>
      <c r="E204" s="243"/>
      <c r="F204" s="279"/>
      <c r="G204" s="251"/>
      <c r="H204" s="259"/>
      <c r="I204" s="263"/>
    </row>
    <row r="205" spans="2:9" s="165" customFormat="1" ht="24" customHeight="1" x14ac:dyDescent="0.25">
      <c r="B205" s="28"/>
      <c r="C205" s="54" t="s">
        <v>234</v>
      </c>
      <c r="D205" s="29"/>
      <c r="E205" s="19"/>
      <c r="F205" s="23"/>
      <c r="G205" s="86"/>
      <c r="H205" s="60"/>
      <c r="I205" s="264"/>
    </row>
    <row r="206" spans="2:9" s="165" customFormat="1" ht="24" customHeight="1" x14ac:dyDescent="0.25">
      <c r="B206" s="53" t="s">
        <v>143</v>
      </c>
      <c r="C206" s="682" t="s">
        <v>144</v>
      </c>
      <c r="D206" s="683"/>
      <c r="E206" s="684"/>
      <c r="F206" s="23"/>
      <c r="G206" s="79"/>
      <c r="H206" s="223"/>
      <c r="I206" s="260"/>
    </row>
    <row r="207" spans="2:9" s="165" customFormat="1" ht="24" customHeight="1" x14ac:dyDescent="0.25">
      <c r="B207" s="53"/>
      <c r="C207" s="20"/>
      <c r="D207" s="19"/>
      <c r="E207" s="19"/>
      <c r="F207" s="23"/>
      <c r="G207" s="79"/>
      <c r="H207" s="223"/>
      <c r="I207" s="260"/>
    </row>
    <row r="208" spans="2:9" s="165" customFormat="1" ht="24" customHeight="1" x14ac:dyDescent="0.25">
      <c r="B208" s="53"/>
      <c r="C208" s="20" t="s">
        <v>145</v>
      </c>
      <c r="D208" s="19"/>
      <c r="E208" s="19"/>
      <c r="F208" s="23" t="s">
        <v>146</v>
      </c>
      <c r="G208" s="79"/>
      <c r="H208" s="223"/>
      <c r="I208" s="260"/>
    </row>
    <row r="209" spans="2:9" s="165" customFormat="1" ht="24" customHeight="1" x14ac:dyDescent="0.25">
      <c r="B209" s="53"/>
      <c r="C209" s="20"/>
      <c r="D209" s="19"/>
      <c r="E209" s="19"/>
      <c r="F209" s="23"/>
      <c r="G209" s="79"/>
      <c r="H209" s="223"/>
      <c r="I209" s="260"/>
    </row>
    <row r="210" spans="2:9" s="165" customFormat="1" ht="24" customHeight="1" x14ac:dyDescent="0.25">
      <c r="B210" s="53"/>
      <c r="C210" s="20" t="s">
        <v>147</v>
      </c>
      <c r="D210" s="19"/>
      <c r="E210" s="19"/>
      <c r="F210" s="23" t="s">
        <v>146</v>
      </c>
      <c r="G210" s="79"/>
      <c r="H210" s="223"/>
      <c r="I210" s="260"/>
    </row>
    <row r="211" spans="2:9" s="165" customFormat="1" ht="24" customHeight="1" x14ac:dyDescent="0.25">
      <c r="B211" s="53"/>
      <c r="C211" s="20"/>
      <c r="D211" s="19"/>
      <c r="E211" s="19"/>
      <c r="F211" s="23"/>
      <c r="G211" s="79"/>
      <c r="H211" s="223"/>
      <c r="I211" s="260"/>
    </row>
    <row r="212" spans="2:9" s="165" customFormat="1" ht="24" customHeight="1" x14ac:dyDescent="0.25">
      <c r="B212" s="28" t="s">
        <v>148</v>
      </c>
      <c r="C212" s="54" t="s">
        <v>149</v>
      </c>
      <c r="D212" s="29"/>
      <c r="E212" s="19"/>
      <c r="F212" s="23"/>
      <c r="G212" s="79"/>
      <c r="H212" s="223"/>
      <c r="I212" s="260"/>
    </row>
    <row r="213" spans="2:9" s="165" customFormat="1" ht="24" customHeight="1" x14ac:dyDescent="0.25">
      <c r="B213" s="31"/>
      <c r="C213" s="20" t="s">
        <v>150</v>
      </c>
      <c r="D213" s="19"/>
      <c r="E213" s="19"/>
      <c r="F213" s="23" t="s">
        <v>146</v>
      </c>
      <c r="G213" s="79"/>
      <c r="H213" s="223"/>
      <c r="I213" s="260"/>
    </row>
    <row r="214" spans="2:9" s="165" customFormat="1" ht="24" customHeight="1" thickBot="1" x14ac:dyDescent="0.3">
      <c r="B214" s="629"/>
      <c r="C214" s="636"/>
      <c r="D214" s="104"/>
      <c r="E214" s="104"/>
      <c r="F214" s="625"/>
      <c r="G214" s="637"/>
      <c r="H214" s="105"/>
      <c r="I214" s="633"/>
    </row>
    <row r="215" spans="2:9" s="165" customFormat="1" ht="24" customHeight="1" thickBot="1" x14ac:dyDescent="0.3">
      <c r="B215" s="33" t="s">
        <v>151</v>
      </c>
      <c r="C215" s="34"/>
      <c r="D215" s="34"/>
      <c r="E215" s="34"/>
      <c r="F215" s="34"/>
      <c r="G215" s="35"/>
      <c r="H215" s="171"/>
      <c r="I215" s="172"/>
    </row>
    <row r="216" spans="2:9" s="165" customFormat="1" ht="24" customHeight="1" x14ac:dyDescent="0.25">
      <c r="B216" s="5"/>
      <c r="C216" s="5"/>
      <c r="D216" s="5"/>
      <c r="E216" s="5"/>
      <c r="F216" s="111"/>
      <c r="G216" s="80"/>
      <c r="H216" s="98"/>
      <c r="I216" s="164"/>
    </row>
    <row r="217" spans="2:9" s="165" customFormat="1" ht="24" customHeight="1" thickBot="1" x14ac:dyDescent="0.3">
      <c r="B217" s="1"/>
      <c r="C217" s="1"/>
      <c r="D217" s="1"/>
      <c r="E217" s="1"/>
      <c r="F217" s="1"/>
      <c r="G217" s="2"/>
      <c r="H217" s="187"/>
      <c r="I217" s="96"/>
    </row>
    <row r="218" spans="2:9" s="165" customFormat="1" ht="24" customHeight="1" x14ac:dyDescent="0.25">
      <c r="B218" s="8" t="s">
        <v>2</v>
      </c>
      <c r="C218" s="9" t="s">
        <v>3</v>
      </c>
      <c r="D218" s="9"/>
      <c r="E218" s="9"/>
      <c r="F218" s="10" t="s">
        <v>4</v>
      </c>
      <c r="G218" s="11" t="s">
        <v>5</v>
      </c>
      <c r="H218" s="166" t="s">
        <v>6</v>
      </c>
      <c r="I218" s="167" t="s">
        <v>7</v>
      </c>
    </row>
    <row r="219" spans="2:9" s="165" customFormat="1" ht="24" customHeight="1" thickBot="1" x14ac:dyDescent="0.3">
      <c r="B219" s="12"/>
      <c r="C219" s="13"/>
      <c r="D219" s="13"/>
      <c r="E219" s="13"/>
      <c r="F219" s="14"/>
      <c r="G219" s="15"/>
      <c r="H219" s="168" t="s">
        <v>8</v>
      </c>
      <c r="I219" s="169" t="s">
        <v>8</v>
      </c>
    </row>
    <row r="220" spans="2:9" s="165" customFormat="1" ht="24" customHeight="1" x14ac:dyDescent="0.25">
      <c r="B220" s="242">
        <v>2500</v>
      </c>
      <c r="C220" s="248" t="s">
        <v>152</v>
      </c>
      <c r="D220" s="249"/>
      <c r="E220" s="249"/>
      <c r="F220" s="261"/>
      <c r="G220" s="273"/>
      <c r="H220" s="262"/>
      <c r="I220" s="274"/>
    </row>
    <row r="221" spans="2:9" s="165" customFormat="1" ht="24" customHeight="1" x14ac:dyDescent="0.25">
      <c r="B221" s="82"/>
      <c r="C221" s="20"/>
      <c r="D221" s="19"/>
      <c r="E221" s="19"/>
      <c r="F221" s="23"/>
      <c r="G221" s="79"/>
      <c r="H221" s="223"/>
      <c r="I221" s="275"/>
    </row>
    <row r="222" spans="2:9" s="165" customFormat="1" ht="24" customHeight="1" x14ac:dyDescent="0.25">
      <c r="B222" s="81" t="s">
        <v>153</v>
      </c>
      <c r="C222" s="20" t="s">
        <v>154</v>
      </c>
      <c r="D222" s="19"/>
      <c r="E222" s="19"/>
      <c r="F222" s="23" t="s">
        <v>146</v>
      </c>
      <c r="G222" s="73"/>
      <c r="H222" s="223"/>
      <c r="I222" s="275"/>
    </row>
    <row r="223" spans="2:9" s="165" customFormat="1" ht="24" customHeight="1" x14ac:dyDescent="0.25">
      <c r="B223" s="82"/>
      <c r="C223" s="20"/>
      <c r="D223" s="19"/>
      <c r="E223" s="19"/>
      <c r="F223" s="23"/>
      <c r="G223" s="73"/>
      <c r="H223" s="223"/>
      <c r="I223" s="275"/>
    </row>
    <row r="224" spans="2:9" s="165" customFormat="1" ht="24" customHeight="1" x14ac:dyDescent="0.25">
      <c r="B224" s="81">
        <v>25.02</v>
      </c>
      <c r="C224" s="20" t="s">
        <v>155</v>
      </c>
      <c r="D224" s="19"/>
      <c r="E224" s="19"/>
      <c r="F224" s="23"/>
      <c r="G224" s="73"/>
      <c r="H224" s="223"/>
      <c r="I224" s="275"/>
    </row>
    <row r="225" spans="2:11" s="165" customFormat="1" ht="24" customHeight="1" x14ac:dyDescent="0.25">
      <c r="B225" s="82"/>
      <c r="C225" s="20"/>
      <c r="D225" s="19"/>
      <c r="E225" s="19"/>
      <c r="F225" s="23"/>
      <c r="G225" s="73"/>
      <c r="H225" s="223"/>
      <c r="I225" s="275"/>
    </row>
    <row r="226" spans="2:11" s="165" customFormat="1" ht="24" customHeight="1" x14ac:dyDescent="0.25">
      <c r="B226" s="82"/>
      <c r="C226" s="20" t="s">
        <v>156</v>
      </c>
      <c r="D226" s="19"/>
      <c r="E226" s="19"/>
      <c r="F226" s="23" t="s">
        <v>97</v>
      </c>
      <c r="G226" s="73"/>
      <c r="H226" s="223"/>
      <c r="I226" s="275"/>
    </row>
    <row r="227" spans="2:11" s="165" customFormat="1" ht="24" customHeight="1" x14ac:dyDescent="0.25">
      <c r="B227" s="82"/>
      <c r="C227" s="20"/>
      <c r="D227" s="19"/>
      <c r="E227" s="19"/>
      <c r="F227" s="23"/>
      <c r="G227" s="73"/>
      <c r="H227" s="223"/>
      <c r="I227" s="275"/>
    </row>
    <row r="228" spans="2:11" s="165" customFormat="1" ht="24" customHeight="1" x14ac:dyDescent="0.25">
      <c r="B228" s="82"/>
      <c r="C228" s="20" t="s">
        <v>157</v>
      </c>
      <c r="D228" s="19"/>
      <c r="E228" s="19"/>
      <c r="F228" s="23" t="s">
        <v>97</v>
      </c>
      <c r="G228" s="73"/>
      <c r="H228" s="223"/>
      <c r="I228" s="275"/>
    </row>
    <row r="229" spans="2:11" s="165" customFormat="1" ht="24" customHeight="1" x14ac:dyDescent="0.25">
      <c r="B229" s="82"/>
      <c r="C229" s="20"/>
      <c r="D229" s="19"/>
      <c r="E229" s="19"/>
      <c r="F229" s="23"/>
      <c r="G229" s="73"/>
      <c r="H229" s="223"/>
      <c r="I229" s="275"/>
    </row>
    <row r="230" spans="2:11" ht="24" customHeight="1" x14ac:dyDescent="0.25">
      <c r="B230" s="82"/>
      <c r="C230" s="20" t="s">
        <v>235</v>
      </c>
      <c r="D230" s="19"/>
      <c r="E230" s="19"/>
      <c r="F230" s="23"/>
      <c r="G230" s="73"/>
      <c r="H230" s="73"/>
      <c r="I230" s="276"/>
      <c r="J230" s="188"/>
      <c r="K230" s="188"/>
    </row>
    <row r="231" spans="2:11" ht="24" customHeight="1" x14ac:dyDescent="0.25">
      <c r="B231" s="82"/>
      <c r="C231" s="20"/>
      <c r="D231" s="19"/>
      <c r="E231" s="19"/>
      <c r="F231" s="23"/>
      <c r="G231" s="73"/>
      <c r="H231" s="73"/>
      <c r="I231" s="276"/>
      <c r="J231" s="188"/>
      <c r="K231" s="188"/>
    </row>
    <row r="232" spans="2:11" ht="24" customHeight="1" x14ac:dyDescent="0.25">
      <c r="B232" s="82"/>
      <c r="C232" s="20" t="s">
        <v>236</v>
      </c>
      <c r="D232" s="19"/>
      <c r="E232" s="19"/>
      <c r="F232" s="23" t="s">
        <v>97</v>
      </c>
      <c r="G232" s="73"/>
      <c r="H232" s="73"/>
      <c r="I232" s="275"/>
      <c r="J232" s="188"/>
      <c r="K232" s="188"/>
    </row>
    <row r="233" spans="2:11" ht="24" customHeight="1" x14ac:dyDescent="0.25">
      <c r="B233" s="82"/>
      <c r="C233" s="20"/>
      <c r="D233" s="19"/>
      <c r="E233" s="19"/>
      <c r="F233" s="23"/>
      <c r="G233" s="73"/>
      <c r="H233" s="73"/>
      <c r="I233" s="276"/>
      <c r="J233" s="188"/>
      <c r="K233" s="188"/>
    </row>
    <row r="234" spans="2:11" ht="24" customHeight="1" x14ac:dyDescent="0.25">
      <c r="B234" s="82"/>
      <c r="C234" s="20" t="s">
        <v>237</v>
      </c>
      <c r="D234" s="19"/>
      <c r="E234" s="19"/>
      <c r="F234" s="23" t="s">
        <v>97</v>
      </c>
      <c r="G234" s="73"/>
      <c r="H234" s="73"/>
      <c r="I234" s="275"/>
      <c r="J234" s="188"/>
      <c r="K234" s="188"/>
    </row>
    <row r="235" spans="2:11" ht="24" customHeight="1" x14ac:dyDescent="0.25">
      <c r="B235" s="82"/>
      <c r="C235" s="20"/>
      <c r="D235" s="19"/>
      <c r="E235" s="19"/>
      <c r="F235" s="23"/>
      <c r="G235" s="73"/>
      <c r="H235" s="73"/>
      <c r="I235" s="276"/>
      <c r="J235" s="188"/>
      <c r="K235" s="188"/>
    </row>
    <row r="236" spans="2:11" ht="24" customHeight="1" x14ac:dyDescent="0.25">
      <c r="B236" s="82"/>
      <c r="C236" s="20" t="s">
        <v>238</v>
      </c>
      <c r="D236" s="19"/>
      <c r="E236" s="19"/>
      <c r="F236" s="23" t="s">
        <v>146</v>
      </c>
      <c r="G236" s="73"/>
      <c r="H236" s="73"/>
      <c r="I236" s="275"/>
      <c r="J236" s="188"/>
      <c r="K236" s="188"/>
    </row>
    <row r="237" spans="2:11" s="165" customFormat="1" ht="24" customHeight="1" x14ac:dyDescent="0.25">
      <c r="B237" s="82"/>
      <c r="C237" s="20"/>
      <c r="D237" s="19"/>
      <c r="E237" s="19"/>
      <c r="F237" s="23"/>
      <c r="G237" s="73"/>
      <c r="H237" s="223"/>
      <c r="I237" s="275"/>
    </row>
    <row r="238" spans="2:11" s="165" customFormat="1" ht="24" customHeight="1" x14ac:dyDescent="0.25">
      <c r="B238" s="81">
        <v>25.03</v>
      </c>
      <c r="C238" s="20" t="s">
        <v>158</v>
      </c>
      <c r="D238" s="19"/>
      <c r="E238" s="19"/>
      <c r="F238" s="23"/>
      <c r="G238" s="73"/>
      <c r="H238" s="223"/>
      <c r="I238" s="275"/>
    </row>
    <row r="239" spans="2:11" s="165" customFormat="1" ht="24" customHeight="1" x14ac:dyDescent="0.25">
      <c r="B239" s="81"/>
      <c r="C239" s="20"/>
      <c r="D239" s="19"/>
      <c r="E239" s="19"/>
      <c r="F239" s="23"/>
      <c r="G239" s="73"/>
      <c r="H239" s="223"/>
      <c r="I239" s="275"/>
    </row>
    <row r="240" spans="2:11" s="165" customFormat="1" ht="24" customHeight="1" x14ac:dyDescent="0.25">
      <c r="B240" s="81"/>
      <c r="C240" s="20" t="s">
        <v>159</v>
      </c>
      <c r="D240" s="19"/>
      <c r="E240" s="19"/>
      <c r="F240" s="23" t="s">
        <v>54</v>
      </c>
      <c r="G240" s="73">
        <f>150/2</f>
        <v>75</v>
      </c>
      <c r="H240" s="223"/>
      <c r="I240" s="275">
        <f>H240*G240</f>
        <v>0</v>
      </c>
    </row>
    <row r="241" spans="2:9" s="165" customFormat="1" ht="24" customHeight="1" x14ac:dyDescent="0.25">
      <c r="B241" s="56"/>
      <c r="C241" s="20"/>
      <c r="D241" s="19"/>
      <c r="E241" s="19"/>
      <c r="F241" s="23"/>
      <c r="G241" s="107"/>
      <c r="H241" s="60"/>
      <c r="I241" s="275"/>
    </row>
    <row r="242" spans="2:9" s="165" customFormat="1" ht="24" customHeight="1" x14ac:dyDescent="0.25">
      <c r="B242" s="81" t="s">
        <v>160</v>
      </c>
      <c r="C242" s="20" t="s">
        <v>161</v>
      </c>
      <c r="D242" s="19"/>
      <c r="E242" s="19"/>
      <c r="F242" s="23" t="s">
        <v>97</v>
      </c>
      <c r="G242" s="245"/>
      <c r="H242" s="60"/>
      <c r="I242" s="275"/>
    </row>
    <row r="243" spans="2:9" s="165" customFormat="1" ht="24" customHeight="1" thickBot="1" x14ac:dyDescent="0.3">
      <c r="B243" s="638"/>
      <c r="C243" s="103"/>
      <c r="D243" s="104"/>
      <c r="E243" s="104"/>
      <c r="F243" s="625"/>
      <c r="G243" s="639"/>
      <c r="H243" s="626"/>
      <c r="I243" s="277"/>
    </row>
    <row r="244" spans="2:9" s="165" customFormat="1" ht="24" customHeight="1" thickBot="1" x14ac:dyDescent="0.3">
      <c r="B244" s="64" t="s">
        <v>162</v>
      </c>
      <c r="C244" s="36"/>
      <c r="D244" s="83"/>
      <c r="E244" s="36"/>
      <c r="F244" s="51"/>
      <c r="G244" s="37"/>
      <c r="H244" s="189"/>
      <c r="I244" s="179">
        <f>SUM(I221:I243)</f>
        <v>0</v>
      </c>
    </row>
    <row r="245" spans="2:9" s="165" customFormat="1" ht="24" customHeight="1" x14ac:dyDescent="0.25">
      <c r="B245" s="9"/>
      <c r="C245" s="36"/>
      <c r="D245" s="36"/>
      <c r="E245" s="36"/>
      <c r="F245" s="51"/>
      <c r="G245" s="37"/>
      <c r="H245" s="173"/>
      <c r="I245" s="176"/>
    </row>
    <row r="246" spans="2:9" s="165" customFormat="1" ht="24" customHeight="1" thickBot="1" x14ac:dyDescent="0.3">
      <c r="B246" s="13"/>
      <c r="C246" s="38"/>
      <c r="D246" s="38"/>
      <c r="E246" s="38"/>
      <c r="F246" s="112"/>
      <c r="G246" s="39"/>
      <c r="H246" s="59"/>
      <c r="I246" s="190"/>
    </row>
    <row r="247" spans="2:9" s="165" customFormat="1" ht="24" customHeight="1" x14ac:dyDescent="0.25">
      <c r="B247" s="8" t="s">
        <v>2</v>
      </c>
      <c r="C247" s="9" t="s">
        <v>3</v>
      </c>
      <c r="D247" s="9"/>
      <c r="E247" s="9"/>
      <c r="F247" s="10" t="s">
        <v>4</v>
      </c>
      <c r="G247" s="11" t="s">
        <v>5</v>
      </c>
      <c r="H247" s="166" t="s">
        <v>6</v>
      </c>
      <c r="I247" s="167" t="s">
        <v>7</v>
      </c>
    </row>
    <row r="248" spans="2:9" s="165" customFormat="1" ht="24" customHeight="1" thickBot="1" x14ac:dyDescent="0.3">
      <c r="B248" s="12"/>
      <c r="C248" s="13"/>
      <c r="D248" s="13"/>
      <c r="E248" s="13"/>
      <c r="F248" s="14"/>
      <c r="G248" s="15"/>
      <c r="H248" s="168" t="s">
        <v>8</v>
      </c>
      <c r="I248" s="169" t="s">
        <v>8</v>
      </c>
    </row>
    <row r="249" spans="2:9" s="165" customFormat="1" ht="24" customHeight="1" x14ac:dyDescent="0.25">
      <c r="B249" s="242">
        <v>2600</v>
      </c>
      <c r="C249" s="271" t="s">
        <v>163</v>
      </c>
      <c r="D249" s="249"/>
      <c r="E249" s="249"/>
      <c r="F249" s="261"/>
      <c r="G249" s="272"/>
      <c r="H249" s="259"/>
      <c r="I249" s="263"/>
    </row>
    <row r="250" spans="2:9" s="165" customFormat="1" ht="24" customHeight="1" x14ac:dyDescent="0.25">
      <c r="B250" s="56"/>
      <c r="C250" s="20"/>
      <c r="D250" s="19"/>
      <c r="E250" s="19"/>
      <c r="F250" s="23"/>
      <c r="G250" s="107"/>
      <c r="H250" s="60"/>
      <c r="I250" s="264"/>
    </row>
    <row r="251" spans="2:9" s="165" customFormat="1" ht="24" customHeight="1" x14ac:dyDescent="0.25">
      <c r="B251" s="81">
        <v>26.01</v>
      </c>
      <c r="C251" s="20" t="s">
        <v>164</v>
      </c>
      <c r="D251" s="19"/>
      <c r="E251" s="19"/>
      <c r="F251" s="23"/>
      <c r="G251" s="107"/>
      <c r="H251" s="60"/>
      <c r="I251" s="264"/>
    </row>
    <row r="252" spans="2:9" s="165" customFormat="1" ht="24" customHeight="1" x14ac:dyDescent="0.25">
      <c r="B252" s="82"/>
      <c r="C252" s="20"/>
      <c r="D252" s="19"/>
      <c r="E252" s="19"/>
      <c r="F252" s="23"/>
      <c r="G252" s="101"/>
      <c r="H252" s="60"/>
      <c r="I252" s="264"/>
    </row>
    <row r="253" spans="2:9" s="165" customFormat="1" ht="24" customHeight="1" x14ac:dyDescent="0.25">
      <c r="B253" s="56"/>
      <c r="C253" s="20" t="s">
        <v>165</v>
      </c>
      <c r="D253" s="19"/>
      <c r="E253" s="19"/>
      <c r="F253" s="23" t="s">
        <v>54</v>
      </c>
      <c r="G253" s="101"/>
      <c r="H253" s="60"/>
      <c r="I253" s="264"/>
    </row>
    <row r="254" spans="2:9" s="165" customFormat="1" ht="24" customHeight="1" x14ac:dyDescent="0.25">
      <c r="B254" s="56"/>
      <c r="C254" s="20" t="s">
        <v>166</v>
      </c>
      <c r="D254" s="19"/>
      <c r="E254" s="19"/>
      <c r="F254" s="23"/>
      <c r="G254" s="101"/>
      <c r="H254" s="60"/>
      <c r="I254" s="264"/>
    </row>
    <row r="255" spans="2:9" s="165" customFormat="1" ht="24" customHeight="1" x14ac:dyDescent="0.25">
      <c r="B255" s="56"/>
      <c r="C255" s="20"/>
      <c r="D255" s="19"/>
      <c r="E255" s="19"/>
      <c r="F255" s="23"/>
      <c r="G255" s="101"/>
      <c r="H255" s="60"/>
      <c r="I255" s="264"/>
    </row>
    <row r="256" spans="2:9" s="165" customFormat="1" ht="24" customHeight="1" x14ac:dyDescent="0.25">
      <c r="B256" s="56"/>
      <c r="C256" s="20" t="s">
        <v>167</v>
      </c>
      <c r="D256" s="19"/>
      <c r="E256" s="19"/>
      <c r="F256" s="23" t="s">
        <v>54</v>
      </c>
      <c r="G256" s="101"/>
      <c r="H256" s="60"/>
      <c r="I256" s="264"/>
    </row>
    <row r="257" spans="2:9" s="165" customFormat="1" ht="24" customHeight="1" x14ac:dyDescent="0.25">
      <c r="B257" s="56"/>
      <c r="C257" s="20" t="s">
        <v>166</v>
      </c>
      <c r="D257" s="19"/>
      <c r="E257" s="19"/>
      <c r="F257" s="23"/>
      <c r="G257" s="101"/>
      <c r="H257" s="60"/>
      <c r="I257" s="264"/>
    </row>
    <row r="258" spans="2:9" s="165" customFormat="1" ht="24" customHeight="1" x14ac:dyDescent="0.25">
      <c r="B258" s="56"/>
      <c r="C258" s="20"/>
      <c r="D258" s="19"/>
      <c r="E258" s="19"/>
      <c r="F258" s="23"/>
      <c r="G258" s="101"/>
      <c r="H258" s="60"/>
      <c r="I258" s="264"/>
    </row>
    <row r="259" spans="2:9" s="165" customFormat="1" ht="24" customHeight="1" x14ac:dyDescent="0.25">
      <c r="B259" s="56">
        <v>26.02</v>
      </c>
      <c r="C259" s="20" t="s">
        <v>168</v>
      </c>
      <c r="D259" s="19"/>
      <c r="E259" s="19"/>
      <c r="F259" s="23" t="s">
        <v>61</v>
      </c>
      <c r="G259" s="101"/>
      <c r="H259" s="60"/>
      <c r="I259" s="264"/>
    </row>
    <row r="260" spans="2:9" s="165" customFormat="1" ht="24" customHeight="1" x14ac:dyDescent="0.25">
      <c r="B260" s="56"/>
      <c r="C260" s="20"/>
      <c r="D260" s="19"/>
      <c r="E260" s="19"/>
      <c r="F260" s="23"/>
      <c r="G260" s="101"/>
      <c r="H260" s="60"/>
      <c r="I260" s="264"/>
    </row>
    <row r="261" spans="2:9" s="165" customFormat="1" ht="24" customHeight="1" thickBot="1" x14ac:dyDescent="0.3">
      <c r="B261" s="638"/>
      <c r="C261" s="103"/>
      <c r="D261" s="104"/>
      <c r="E261" s="104"/>
      <c r="F261" s="625"/>
      <c r="G261" s="631"/>
      <c r="H261" s="626"/>
      <c r="I261" s="633"/>
    </row>
    <row r="262" spans="2:9" s="165" customFormat="1" ht="24" customHeight="1" thickBot="1" x14ac:dyDescent="0.3">
      <c r="B262" s="64" t="s">
        <v>169</v>
      </c>
      <c r="C262" s="36"/>
      <c r="D262" s="83"/>
      <c r="E262" s="36"/>
      <c r="F262" s="51"/>
      <c r="G262" s="37"/>
      <c r="H262" s="189"/>
      <c r="I262" s="179"/>
    </row>
    <row r="263" spans="2:9" s="165" customFormat="1" ht="24" customHeight="1" x14ac:dyDescent="0.25">
      <c r="B263" s="9"/>
      <c r="C263" s="36"/>
      <c r="D263" s="36"/>
      <c r="E263" s="36"/>
      <c r="F263" s="51"/>
      <c r="G263" s="37"/>
      <c r="H263" s="173"/>
      <c r="I263" s="176"/>
    </row>
    <row r="264" spans="2:9" s="165" customFormat="1" ht="24" customHeight="1" thickBot="1" x14ac:dyDescent="0.3">
      <c r="B264" s="13"/>
      <c r="C264" s="38"/>
      <c r="D264" s="38"/>
      <c r="E264" s="38"/>
      <c r="F264" s="112"/>
      <c r="G264" s="39"/>
      <c r="H264" s="59"/>
      <c r="I264" s="190"/>
    </row>
    <row r="265" spans="2:9" s="165" customFormat="1" ht="24" customHeight="1" x14ac:dyDescent="0.25">
      <c r="B265" s="64" t="s">
        <v>2</v>
      </c>
      <c r="C265" s="9" t="s">
        <v>3</v>
      </c>
      <c r="D265" s="9"/>
      <c r="E265" s="9"/>
      <c r="F265" s="10" t="s">
        <v>4</v>
      </c>
      <c r="G265" s="11" t="s">
        <v>5</v>
      </c>
      <c r="H265" s="11" t="s">
        <v>6</v>
      </c>
      <c r="I265" s="182" t="s">
        <v>7</v>
      </c>
    </row>
    <row r="266" spans="2:9" s="165" customFormat="1" ht="24" customHeight="1" thickBot="1" x14ac:dyDescent="0.3">
      <c r="B266" s="68"/>
      <c r="C266" s="13"/>
      <c r="D266" s="13"/>
      <c r="E266" s="13"/>
      <c r="F266" s="70"/>
      <c r="G266" s="15"/>
      <c r="H266" s="191" t="s">
        <v>8</v>
      </c>
      <c r="I266" s="184" t="s">
        <v>8</v>
      </c>
    </row>
    <row r="267" spans="2:9" s="165" customFormat="1" ht="24" customHeight="1" x14ac:dyDescent="0.25">
      <c r="B267" s="268"/>
      <c r="C267" s="248"/>
      <c r="D267" s="255"/>
      <c r="E267" s="255"/>
      <c r="F267" s="265"/>
      <c r="G267" s="266"/>
      <c r="H267" s="269"/>
      <c r="I267" s="270"/>
    </row>
    <row r="268" spans="2:9" s="165" customFormat="1" ht="24" customHeight="1" x14ac:dyDescent="0.25">
      <c r="B268" s="85">
        <v>3300</v>
      </c>
      <c r="C268" s="54" t="s">
        <v>170</v>
      </c>
      <c r="D268" s="19"/>
      <c r="E268" s="19"/>
      <c r="F268" s="23"/>
      <c r="G268" s="86"/>
      <c r="H268" s="60"/>
      <c r="I268" s="264"/>
    </row>
    <row r="269" spans="2:9" s="165" customFormat="1" ht="24" customHeight="1" x14ac:dyDescent="0.25">
      <c r="B269" s="82"/>
      <c r="C269" s="20"/>
      <c r="D269" s="19"/>
      <c r="E269" s="19"/>
      <c r="F269" s="23"/>
      <c r="G269" s="86"/>
      <c r="H269" s="60"/>
      <c r="I269" s="264"/>
    </row>
    <row r="270" spans="2:9" s="165" customFormat="1" ht="24" customHeight="1" x14ac:dyDescent="0.25">
      <c r="B270" s="87" t="s">
        <v>171</v>
      </c>
      <c r="C270" s="54" t="s">
        <v>172</v>
      </c>
      <c r="D270" s="19"/>
      <c r="E270" s="19"/>
      <c r="F270" s="23"/>
      <c r="G270" s="21"/>
      <c r="H270" s="60"/>
      <c r="I270" s="264"/>
    </row>
    <row r="271" spans="2:9" s="165" customFormat="1" ht="24" customHeight="1" x14ac:dyDescent="0.25">
      <c r="B271" s="82"/>
      <c r="C271" s="54"/>
      <c r="D271" s="19"/>
      <c r="E271" s="19"/>
      <c r="F271" s="23"/>
      <c r="G271" s="21"/>
      <c r="H271" s="60"/>
      <c r="I271" s="264"/>
    </row>
    <row r="272" spans="2:9" s="165" customFormat="1" ht="24" customHeight="1" x14ac:dyDescent="0.25">
      <c r="B272" s="82"/>
      <c r="C272" s="660" t="s">
        <v>173</v>
      </c>
      <c r="D272" s="661"/>
      <c r="E272" s="662"/>
      <c r="F272" s="23"/>
      <c r="G272" s="73"/>
      <c r="H272" s="223"/>
      <c r="I272" s="260"/>
    </row>
    <row r="273" spans="2:9" s="165" customFormat="1" ht="24" customHeight="1" x14ac:dyDescent="0.25">
      <c r="B273" s="82"/>
      <c r="C273" s="25"/>
      <c r="D273" s="26"/>
      <c r="E273" s="26"/>
      <c r="F273" s="23"/>
      <c r="G273" s="73"/>
      <c r="H273" s="223"/>
      <c r="I273" s="260"/>
    </row>
    <row r="274" spans="2:9" s="165" customFormat="1" ht="24" customHeight="1" x14ac:dyDescent="0.25">
      <c r="B274" s="82"/>
      <c r="C274" s="20" t="s">
        <v>239</v>
      </c>
      <c r="D274" s="19"/>
      <c r="E274" s="19"/>
      <c r="F274" s="23" t="s">
        <v>54</v>
      </c>
      <c r="G274" s="73"/>
      <c r="H274" s="223"/>
      <c r="I274" s="260"/>
    </row>
    <row r="275" spans="2:9" s="165" customFormat="1" ht="24" customHeight="1" x14ac:dyDescent="0.25">
      <c r="B275" s="82"/>
      <c r="C275" s="20"/>
      <c r="D275" s="19"/>
      <c r="E275" s="19"/>
      <c r="F275" s="23"/>
      <c r="G275" s="73"/>
      <c r="H275" s="223"/>
      <c r="I275" s="260"/>
    </row>
    <row r="276" spans="2:9" s="165" customFormat="1" ht="24" customHeight="1" x14ac:dyDescent="0.25">
      <c r="B276" s="82"/>
      <c r="C276" s="20" t="s">
        <v>174</v>
      </c>
      <c r="D276" s="19"/>
      <c r="E276" s="19"/>
      <c r="F276" s="23" t="s">
        <v>54</v>
      </c>
      <c r="G276" s="73"/>
      <c r="H276" s="223"/>
      <c r="I276" s="260"/>
    </row>
    <row r="277" spans="2:9" s="165" customFormat="1" ht="24" customHeight="1" x14ac:dyDescent="0.25">
      <c r="B277" s="82"/>
      <c r="C277" s="20"/>
      <c r="D277" s="19"/>
      <c r="E277" s="19"/>
      <c r="F277" s="23"/>
      <c r="G277" s="73"/>
      <c r="H277" s="223"/>
      <c r="I277" s="260"/>
    </row>
    <row r="278" spans="2:9" s="165" customFormat="1" ht="24" customHeight="1" x14ac:dyDescent="0.25">
      <c r="B278" s="81" t="s">
        <v>175</v>
      </c>
      <c r="C278" s="660" t="s">
        <v>176</v>
      </c>
      <c r="D278" s="661"/>
      <c r="E278" s="662"/>
      <c r="F278" s="23" t="s">
        <v>54</v>
      </c>
      <c r="G278" s="223"/>
      <c r="H278" s="223"/>
      <c r="I278" s="260"/>
    </row>
    <row r="279" spans="2:9" s="165" customFormat="1" ht="24" customHeight="1" x14ac:dyDescent="0.25">
      <c r="B279" s="82"/>
      <c r="C279" s="20"/>
      <c r="D279" s="19"/>
      <c r="E279" s="19"/>
      <c r="F279" s="23"/>
      <c r="G279" s="73"/>
      <c r="H279" s="73"/>
      <c r="I279" s="224"/>
    </row>
    <row r="280" spans="2:9" s="165" customFormat="1" ht="24" customHeight="1" x14ac:dyDescent="0.25">
      <c r="B280" s="56"/>
      <c r="C280" s="20"/>
      <c r="D280" s="19"/>
      <c r="E280" s="19"/>
      <c r="F280" s="23"/>
      <c r="G280" s="245"/>
      <c r="H280" s="73"/>
      <c r="I280" s="224"/>
    </row>
    <row r="281" spans="2:9" s="165" customFormat="1" ht="24" customHeight="1" x14ac:dyDescent="0.25">
      <c r="B281" s="81" t="s">
        <v>177</v>
      </c>
      <c r="C281" s="20" t="s">
        <v>178</v>
      </c>
      <c r="D281" s="19"/>
      <c r="E281" s="19"/>
      <c r="F281" s="23" t="s">
        <v>88</v>
      </c>
      <c r="G281" s="245">
        <f>34+220+15</f>
        <v>269</v>
      </c>
      <c r="H281" s="73"/>
      <c r="I281" s="224">
        <f>H281*G281</f>
        <v>0</v>
      </c>
    </row>
    <row r="282" spans="2:9" s="165" customFormat="1" ht="24" customHeight="1" x14ac:dyDescent="0.25">
      <c r="B282" s="56"/>
      <c r="C282" s="20"/>
      <c r="D282" s="19"/>
      <c r="E282" s="19"/>
      <c r="F282" s="23"/>
      <c r="G282" s="245"/>
      <c r="H282" s="73"/>
      <c r="I282" s="224">
        <f t="shared" ref="I282:I283" si="4">H282*G282</f>
        <v>0</v>
      </c>
    </row>
    <row r="283" spans="2:9" s="165" customFormat="1" ht="24" customHeight="1" x14ac:dyDescent="0.25">
      <c r="B283" s="81" t="s">
        <v>179</v>
      </c>
      <c r="C283" s="20" t="s">
        <v>180</v>
      </c>
      <c r="D283" s="19"/>
      <c r="E283" s="19"/>
      <c r="F283" s="23" t="s">
        <v>88</v>
      </c>
      <c r="G283" s="245">
        <f>74+38</f>
        <v>112</v>
      </c>
      <c r="H283" s="73"/>
      <c r="I283" s="224">
        <f t="shared" si="4"/>
        <v>0</v>
      </c>
    </row>
    <row r="284" spans="2:9" s="165" customFormat="1" ht="24" customHeight="1" thickBot="1" x14ac:dyDescent="0.3">
      <c r="B284" s="638"/>
      <c r="C284" s="103"/>
      <c r="D284" s="104"/>
      <c r="E284" s="104"/>
      <c r="F284" s="625"/>
      <c r="G284" s="640"/>
      <c r="H284" s="632"/>
      <c r="I284" s="235"/>
    </row>
    <row r="285" spans="2:9" s="165" customFormat="1" ht="24" customHeight="1" thickBot="1" x14ac:dyDescent="0.3">
      <c r="B285" s="76" t="s">
        <v>181</v>
      </c>
      <c r="C285" s="77"/>
      <c r="D285" s="77"/>
      <c r="E285" s="77"/>
      <c r="F285" s="77"/>
      <c r="G285" s="78"/>
      <c r="H285" s="185"/>
      <c r="I285" s="186">
        <f>SUM(I267:I284)</f>
        <v>0</v>
      </c>
    </row>
    <row r="286" spans="2:9" s="165" customFormat="1" ht="24" customHeight="1" x14ac:dyDescent="0.25">
      <c r="B286" s="9"/>
      <c r="C286" s="36"/>
      <c r="D286" s="36"/>
      <c r="E286" s="36"/>
      <c r="F286" s="36"/>
      <c r="G286" s="37"/>
      <c r="H286" s="173"/>
      <c r="I286" s="93"/>
    </row>
    <row r="287" spans="2:9" s="165" customFormat="1" ht="24" customHeight="1" thickBot="1" x14ac:dyDescent="0.3">
      <c r="B287" s="13"/>
      <c r="C287" s="5"/>
      <c r="D287" s="5"/>
      <c r="E287" s="5"/>
      <c r="F287" s="5"/>
      <c r="G287" s="6"/>
      <c r="H287" s="80"/>
      <c r="I287" s="94"/>
    </row>
    <row r="288" spans="2:9" s="165" customFormat="1" ht="24" customHeight="1" x14ac:dyDescent="0.25">
      <c r="B288" s="8" t="s">
        <v>2</v>
      </c>
      <c r="C288" s="9"/>
      <c r="D288" s="9" t="s">
        <v>3</v>
      </c>
      <c r="E288" s="9"/>
      <c r="F288" s="67" t="s">
        <v>4</v>
      </c>
      <c r="G288" s="11" t="s">
        <v>5</v>
      </c>
      <c r="H288" s="11" t="s">
        <v>6</v>
      </c>
      <c r="I288" s="167" t="s">
        <v>7</v>
      </c>
    </row>
    <row r="289" spans="2:9" s="165" customFormat="1" ht="24" customHeight="1" thickBot="1" x14ac:dyDescent="0.3">
      <c r="B289" s="12"/>
      <c r="C289" s="69"/>
      <c r="D289" s="13"/>
      <c r="E289" s="13"/>
      <c r="F289" s="70"/>
      <c r="G289" s="15"/>
      <c r="H289" s="191" t="s">
        <v>8</v>
      </c>
      <c r="I289" s="169" t="s">
        <v>8</v>
      </c>
    </row>
    <row r="290" spans="2:9" s="165" customFormat="1" ht="24" customHeight="1" x14ac:dyDescent="0.25">
      <c r="B290" s="242">
        <v>3400</v>
      </c>
      <c r="C290" s="248" t="s">
        <v>182</v>
      </c>
      <c r="D290" s="249"/>
      <c r="E290" s="243"/>
      <c r="F290" s="261"/>
      <c r="G290" s="251"/>
      <c r="H290" s="252"/>
      <c r="I290" s="253"/>
    </row>
    <row r="291" spans="2:9" s="165" customFormat="1" ht="24" customHeight="1" x14ac:dyDescent="0.25">
      <c r="B291" s="85"/>
      <c r="C291" s="54" t="s">
        <v>183</v>
      </c>
      <c r="D291" s="19"/>
      <c r="E291" s="19"/>
      <c r="F291" s="47"/>
      <c r="G291" s="86"/>
      <c r="H291" s="101"/>
      <c r="I291" s="224"/>
    </row>
    <row r="292" spans="2:9" s="165" customFormat="1" ht="24" customHeight="1" x14ac:dyDescent="0.25">
      <c r="B292" s="82"/>
      <c r="C292" s="20"/>
      <c r="D292" s="19"/>
      <c r="E292" s="19"/>
      <c r="F292" s="23"/>
      <c r="G292" s="86"/>
      <c r="H292" s="101"/>
      <c r="I292" s="224"/>
    </row>
    <row r="293" spans="2:9" s="165" customFormat="1" ht="24" customHeight="1" x14ac:dyDescent="0.25">
      <c r="B293" s="87" t="s">
        <v>184</v>
      </c>
      <c r="C293" s="54" t="s">
        <v>185</v>
      </c>
      <c r="D293" s="19"/>
      <c r="E293" s="19"/>
      <c r="F293" s="23"/>
      <c r="G293" s="21"/>
      <c r="H293" s="254"/>
      <c r="I293" s="224"/>
    </row>
    <row r="294" spans="2:9" s="165" customFormat="1" ht="24" customHeight="1" x14ac:dyDescent="0.25">
      <c r="B294" s="82"/>
      <c r="C294" s="54"/>
      <c r="D294" s="19"/>
      <c r="E294" s="19"/>
      <c r="F294" s="23"/>
      <c r="G294" s="21"/>
      <c r="H294" s="254"/>
      <c r="I294" s="224"/>
    </row>
    <row r="295" spans="2:9" s="165" customFormat="1" ht="24" customHeight="1" x14ac:dyDescent="0.25">
      <c r="B295" s="56"/>
      <c r="C295" s="20" t="s">
        <v>187</v>
      </c>
      <c r="D295" s="19"/>
      <c r="E295" s="19"/>
      <c r="F295" s="23"/>
      <c r="G295" s="73"/>
      <c r="H295" s="223"/>
      <c r="I295" s="224"/>
    </row>
    <row r="296" spans="2:9" s="165" customFormat="1" ht="24" customHeight="1" x14ac:dyDescent="0.25">
      <c r="B296" s="56"/>
      <c r="C296" s="20"/>
      <c r="D296" s="19"/>
      <c r="E296" s="19"/>
      <c r="F296" s="23"/>
      <c r="G296" s="73"/>
      <c r="H296" s="223"/>
      <c r="I296" s="260"/>
    </row>
    <row r="297" spans="2:9" s="165" customFormat="1" ht="24" customHeight="1" x14ac:dyDescent="0.25">
      <c r="B297" s="88"/>
      <c r="C297" s="20" t="s">
        <v>188</v>
      </c>
      <c r="D297" s="19"/>
      <c r="E297" s="19"/>
      <c r="F297" s="23" t="s">
        <v>54</v>
      </c>
      <c r="G297" s="73"/>
      <c r="H297" s="223"/>
      <c r="I297" s="264"/>
    </row>
    <row r="298" spans="2:9" s="165" customFormat="1" ht="24" customHeight="1" x14ac:dyDescent="0.25">
      <c r="B298" s="56"/>
      <c r="C298" s="20" t="s">
        <v>186</v>
      </c>
      <c r="D298" s="19"/>
      <c r="E298" s="19"/>
      <c r="F298" s="23"/>
      <c r="G298" s="267"/>
      <c r="H298" s="223"/>
      <c r="I298" s="264"/>
    </row>
    <row r="299" spans="2:9" s="165" customFormat="1" ht="24" customHeight="1" x14ac:dyDescent="0.25">
      <c r="B299" s="56"/>
      <c r="C299" s="20"/>
      <c r="D299" s="19"/>
      <c r="E299" s="19"/>
      <c r="F299" s="23"/>
      <c r="G299" s="245"/>
      <c r="H299" s="223"/>
      <c r="I299" s="264"/>
    </row>
    <row r="300" spans="2:9" s="165" customFormat="1" ht="24" customHeight="1" x14ac:dyDescent="0.25">
      <c r="B300" s="56"/>
      <c r="C300" s="20" t="s">
        <v>189</v>
      </c>
      <c r="D300" s="19"/>
      <c r="E300" s="19"/>
      <c r="F300" s="23"/>
      <c r="G300" s="245"/>
      <c r="H300" s="223"/>
      <c r="I300" s="264"/>
    </row>
    <row r="301" spans="2:9" s="165" customFormat="1" ht="24" customHeight="1" x14ac:dyDescent="0.25">
      <c r="B301" s="56"/>
      <c r="C301" s="20"/>
      <c r="D301" s="19"/>
      <c r="E301" s="19"/>
      <c r="F301" s="23"/>
      <c r="G301" s="245"/>
      <c r="H301" s="223"/>
      <c r="I301" s="264"/>
    </row>
    <row r="302" spans="2:9" s="165" customFormat="1" ht="24" customHeight="1" x14ac:dyDescent="0.25">
      <c r="B302" s="56"/>
      <c r="C302" s="20"/>
      <c r="D302" s="19"/>
      <c r="E302" s="19"/>
      <c r="F302" s="23"/>
      <c r="G302" s="245"/>
      <c r="H302" s="223"/>
      <c r="I302" s="264"/>
    </row>
    <row r="303" spans="2:9" s="165" customFormat="1" ht="24" customHeight="1" x14ac:dyDescent="0.25">
      <c r="B303" s="56"/>
      <c r="C303" s="20" t="s">
        <v>191</v>
      </c>
      <c r="D303" s="19"/>
      <c r="E303" s="19"/>
      <c r="F303" s="23" t="s">
        <v>54</v>
      </c>
      <c r="G303" s="73"/>
      <c r="H303" s="223"/>
      <c r="I303" s="264"/>
    </row>
    <row r="304" spans="2:9" s="165" customFormat="1" ht="24" customHeight="1" x14ac:dyDescent="0.25">
      <c r="B304" s="81"/>
      <c r="C304" s="20"/>
      <c r="D304" s="19"/>
      <c r="E304" s="19"/>
      <c r="F304" s="23"/>
      <c r="G304" s="86"/>
      <c r="H304" s="60"/>
      <c r="I304" s="264"/>
    </row>
    <row r="305" spans="2:9" s="165" customFormat="1" ht="24" customHeight="1" x14ac:dyDescent="0.25">
      <c r="B305" s="81" t="s">
        <v>192</v>
      </c>
      <c r="C305" s="20" t="s">
        <v>240</v>
      </c>
      <c r="D305" s="19"/>
      <c r="E305" s="19"/>
      <c r="F305" s="23" t="s">
        <v>88</v>
      </c>
      <c r="G305" s="86"/>
      <c r="H305" s="60"/>
      <c r="I305" s="264"/>
    </row>
    <row r="306" spans="2:9" s="165" customFormat="1" ht="24" customHeight="1" x14ac:dyDescent="0.25">
      <c r="B306" s="56"/>
      <c r="C306" s="20"/>
      <c r="D306" s="19"/>
      <c r="E306" s="19"/>
      <c r="F306" s="23"/>
      <c r="G306" s="86"/>
      <c r="H306" s="60"/>
      <c r="I306" s="264"/>
    </row>
    <row r="307" spans="2:9" s="165" customFormat="1" ht="24" customHeight="1" x14ac:dyDescent="0.25">
      <c r="B307" s="81" t="s">
        <v>193</v>
      </c>
      <c r="C307" s="20" t="s">
        <v>194</v>
      </c>
      <c r="D307" s="19"/>
      <c r="E307" s="19"/>
      <c r="F307" s="23" t="s">
        <v>54</v>
      </c>
      <c r="G307" s="86"/>
      <c r="H307" s="60"/>
      <c r="I307" s="264"/>
    </row>
    <row r="308" spans="2:9" s="165" customFormat="1" ht="24" customHeight="1" thickBot="1" x14ac:dyDescent="0.3">
      <c r="B308" s="638"/>
      <c r="C308" s="103"/>
      <c r="D308" s="104"/>
      <c r="E308" s="104"/>
      <c r="F308" s="625"/>
      <c r="G308" s="639"/>
      <c r="H308" s="631"/>
      <c r="I308" s="235"/>
    </row>
    <row r="309" spans="2:9" s="165" customFormat="1" ht="24" customHeight="1" thickBot="1" x14ac:dyDescent="0.3">
      <c r="B309" s="33" t="s">
        <v>195</v>
      </c>
      <c r="C309" s="89"/>
      <c r="D309" s="90"/>
      <c r="E309" s="89"/>
      <c r="F309" s="91"/>
      <c r="G309" s="92"/>
      <c r="H309" s="116"/>
      <c r="I309" s="172"/>
    </row>
    <row r="310" spans="2:9" ht="24" customHeight="1" x14ac:dyDescent="0.25"/>
    <row r="311" spans="2:9" ht="24" customHeight="1" thickBot="1" x14ac:dyDescent="0.3"/>
    <row r="312" spans="2:9" ht="24" customHeight="1" x14ac:dyDescent="0.25">
      <c r="B312" s="8" t="s">
        <v>2</v>
      </c>
      <c r="C312" s="9" t="s">
        <v>3</v>
      </c>
      <c r="D312" s="9"/>
      <c r="E312" s="9"/>
      <c r="F312" s="10" t="s">
        <v>4</v>
      </c>
      <c r="G312" s="11" t="s">
        <v>5</v>
      </c>
      <c r="H312" s="166" t="s">
        <v>6</v>
      </c>
      <c r="I312" s="167" t="s">
        <v>7</v>
      </c>
    </row>
    <row r="313" spans="2:9" ht="24" customHeight="1" thickBot="1" x14ac:dyDescent="0.3">
      <c r="B313" s="12"/>
      <c r="C313" s="13"/>
      <c r="D313" s="13"/>
      <c r="E313" s="13"/>
      <c r="F313" s="14"/>
      <c r="G313" s="15"/>
      <c r="H313" s="168" t="s">
        <v>8</v>
      </c>
      <c r="I313" s="169" t="s">
        <v>8</v>
      </c>
    </row>
    <row r="314" spans="2:9" ht="24" customHeight="1" x14ac:dyDescent="0.25">
      <c r="B314" s="646">
        <v>6600</v>
      </c>
      <c r="C314" s="641" t="s">
        <v>199</v>
      </c>
      <c r="D314" s="642"/>
      <c r="E314" s="647"/>
      <c r="F314" s="643"/>
      <c r="G314" s="644"/>
      <c r="H314" s="648"/>
      <c r="I314" s="645"/>
    </row>
    <row r="315" spans="2:9" ht="24" customHeight="1" x14ac:dyDescent="0.25">
      <c r="B315" s="108">
        <v>66.19</v>
      </c>
      <c r="C315" s="54" t="s">
        <v>200</v>
      </c>
      <c r="D315" s="19"/>
      <c r="E315" s="57"/>
      <c r="F315" s="47"/>
      <c r="G315" s="113"/>
      <c r="H315" s="223"/>
      <c r="I315" s="224"/>
    </row>
    <row r="316" spans="2:9" ht="24" customHeight="1" x14ac:dyDescent="0.25">
      <c r="B316" s="108"/>
      <c r="C316" s="54" t="s">
        <v>201</v>
      </c>
      <c r="D316" s="19"/>
      <c r="E316" s="57"/>
      <c r="F316" s="47"/>
      <c r="G316" s="113"/>
      <c r="H316" s="223"/>
      <c r="I316" s="224"/>
    </row>
    <row r="317" spans="2:9" ht="24" customHeight="1" x14ac:dyDescent="0.25">
      <c r="B317" s="108"/>
      <c r="C317" s="54" t="s">
        <v>202</v>
      </c>
      <c r="D317" s="19"/>
      <c r="E317" s="57"/>
      <c r="F317" s="47"/>
      <c r="G317" s="113"/>
      <c r="H317" s="223"/>
      <c r="I317" s="224"/>
    </row>
    <row r="318" spans="2:9" ht="24" customHeight="1" x14ac:dyDescent="0.25">
      <c r="B318" s="108"/>
      <c r="C318" s="20" t="s">
        <v>203</v>
      </c>
      <c r="D318" s="19"/>
      <c r="E318" s="57"/>
      <c r="F318" s="47" t="s">
        <v>106</v>
      </c>
      <c r="G318" s="113">
        <v>100</v>
      </c>
      <c r="H318" s="223"/>
      <c r="I318" s="224">
        <f>H318*G318</f>
        <v>0</v>
      </c>
    </row>
    <row r="319" spans="2:9" ht="24" customHeight="1" thickBot="1" x14ac:dyDescent="0.3">
      <c r="B319" s="225"/>
      <c r="C319" s="226"/>
      <c r="D319" s="227"/>
      <c r="E319" s="228"/>
      <c r="F319" s="229"/>
      <c r="G319" s="230"/>
      <c r="H319" s="231"/>
      <c r="I319" s="232"/>
    </row>
    <row r="320" spans="2:9" ht="24" customHeight="1" thickBot="1" x14ac:dyDescent="0.3">
      <c r="B320" s="33" t="s">
        <v>204</v>
      </c>
      <c r="C320" s="34"/>
      <c r="D320" s="34"/>
      <c r="E320" s="34"/>
      <c r="F320" s="34"/>
      <c r="G320" s="35"/>
      <c r="H320" s="171"/>
      <c r="I320" s="172">
        <f>SUM(I318:I319)</f>
        <v>0</v>
      </c>
    </row>
    <row r="321" spans="2:9" ht="17.399999999999999" customHeight="1" x14ac:dyDescent="0.25"/>
    <row r="322" spans="2:9" ht="20.149999999999999" customHeight="1" thickBot="1" x14ac:dyDescent="0.3"/>
    <row r="323" spans="2:9" ht="20.149999999999999" customHeight="1" x14ac:dyDescent="0.25">
      <c r="B323" s="8" t="s">
        <v>2</v>
      </c>
      <c r="C323" s="9" t="s">
        <v>3</v>
      </c>
      <c r="D323" s="9"/>
      <c r="E323" s="9"/>
      <c r="F323" s="10" t="s">
        <v>4</v>
      </c>
      <c r="G323" s="11" t="s">
        <v>5</v>
      </c>
      <c r="H323" s="166" t="s">
        <v>6</v>
      </c>
      <c r="I323" s="167" t="s">
        <v>7</v>
      </c>
    </row>
    <row r="324" spans="2:9" ht="20.149999999999999" customHeight="1" thickBot="1" x14ac:dyDescent="0.3">
      <c r="B324" s="12"/>
      <c r="C324" s="13"/>
      <c r="D324" s="13"/>
      <c r="E324" s="13"/>
      <c r="F324" s="14"/>
      <c r="G324" s="15"/>
      <c r="H324" s="168" t="s">
        <v>8</v>
      </c>
      <c r="I324" s="169" t="s">
        <v>8</v>
      </c>
    </row>
    <row r="325" spans="2:9" ht="24" customHeight="1" x14ac:dyDescent="0.25">
      <c r="B325" s="195">
        <v>7100</v>
      </c>
      <c r="C325" s="196" t="s">
        <v>205</v>
      </c>
      <c r="D325" s="196"/>
      <c r="E325" s="197"/>
      <c r="F325" s="198"/>
      <c r="G325" s="199"/>
      <c r="H325" s="199"/>
      <c r="I325" s="200"/>
    </row>
    <row r="326" spans="2:9" ht="24" customHeight="1" x14ac:dyDescent="0.25">
      <c r="B326" s="201">
        <v>71.02</v>
      </c>
      <c r="C326" s="202" t="s">
        <v>243</v>
      </c>
      <c r="D326" s="202"/>
      <c r="E326" s="197"/>
      <c r="F326" s="203"/>
      <c r="G326" s="199"/>
      <c r="H326" s="199"/>
      <c r="I326" s="200"/>
    </row>
    <row r="327" spans="2:9" ht="28.5" customHeight="1" x14ac:dyDescent="0.25">
      <c r="B327" s="204" t="s">
        <v>241</v>
      </c>
      <c r="C327" s="688" t="s">
        <v>244</v>
      </c>
      <c r="D327" s="689"/>
      <c r="E327" s="690"/>
      <c r="F327" s="203" t="s">
        <v>206</v>
      </c>
      <c r="G327" s="199"/>
      <c r="H327" s="199"/>
      <c r="I327" s="193">
        <f t="shared" ref="I327" si="5">G327*H327</f>
        <v>0</v>
      </c>
    </row>
    <row r="328" spans="2:9" ht="39.75" customHeight="1" thickBot="1" x14ac:dyDescent="0.3">
      <c r="B328" s="204" t="s">
        <v>242</v>
      </c>
      <c r="C328" s="685" t="s">
        <v>245</v>
      </c>
      <c r="D328" s="686"/>
      <c r="E328" s="687"/>
      <c r="F328" s="203" t="s">
        <v>207</v>
      </c>
      <c r="G328" s="199"/>
      <c r="H328" s="199"/>
      <c r="I328" s="200"/>
    </row>
    <row r="329" spans="2:9" ht="30" customHeight="1" thickBot="1" x14ac:dyDescent="0.3">
      <c r="B329" s="33" t="s">
        <v>208</v>
      </c>
      <c r="C329" s="38"/>
      <c r="D329" s="38"/>
      <c r="E329" s="34"/>
      <c r="F329" s="34"/>
      <c r="G329" s="35"/>
      <c r="H329" s="171"/>
      <c r="I329" s="172"/>
    </row>
    <row r="330" spans="2:9" ht="20.149999999999999" customHeight="1" x14ac:dyDescent="0.25"/>
    <row r="331" spans="2:9" ht="20.149999999999999" customHeight="1" x14ac:dyDescent="0.25">
      <c r="B331" s="4" t="s">
        <v>209</v>
      </c>
      <c r="C331" s="4"/>
      <c r="G331" s="6"/>
      <c r="H331" s="80"/>
      <c r="I331" s="6"/>
    </row>
    <row r="332" spans="2:9" ht="20.149999999999999" customHeight="1" thickBot="1" x14ac:dyDescent="0.3">
      <c r="B332" s="97"/>
      <c r="C332" s="97"/>
      <c r="F332" s="111"/>
      <c r="G332" s="80"/>
      <c r="H332" s="80"/>
      <c r="I332" s="6"/>
    </row>
    <row r="333" spans="2:9" ht="25" customHeight="1" thickBot="1" x14ac:dyDescent="0.3">
      <c r="B333" s="114" t="s">
        <v>210</v>
      </c>
      <c r="C333" s="115"/>
      <c r="D333" s="89" t="s">
        <v>3</v>
      </c>
      <c r="E333" s="89"/>
      <c r="F333" s="91"/>
      <c r="G333" s="116"/>
      <c r="H333" s="205"/>
      <c r="I333" s="172" t="s">
        <v>211</v>
      </c>
    </row>
    <row r="334" spans="2:9" ht="25" customHeight="1" x14ac:dyDescent="0.25">
      <c r="B334" s="131">
        <v>1300</v>
      </c>
      <c r="C334" s="117"/>
      <c r="D334" s="118" t="s">
        <v>212</v>
      </c>
      <c r="E334" s="119"/>
      <c r="F334" s="120"/>
      <c r="G334" s="121"/>
      <c r="H334" s="206"/>
      <c r="I334" s="207">
        <f>I33</f>
        <v>0</v>
      </c>
    </row>
    <row r="335" spans="2:9" ht="25" customHeight="1" x14ac:dyDescent="0.25">
      <c r="B335" s="131">
        <v>1400</v>
      </c>
      <c r="C335" s="117"/>
      <c r="D335" s="5" t="s">
        <v>213</v>
      </c>
      <c r="F335" s="122"/>
      <c r="G335" s="121"/>
      <c r="H335" s="206"/>
      <c r="I335" s="207">
        <f>I43</f>
        <v>0</v>
      </c>
    </row>
    <row r="336" spans="2:9" ht="25" customHeight="1" x14ac:dyDescent="0.25">
      <c r="B336" s="131">
        <v>1500</v>
      </c>
      <c r="C336" s="117"/>
      <c r="D336" s="123" t="s">
        <v>34</v>
      </c>
      <c r="E336" s="123"/>
      <c r="F336" s="124"/>
      <c r="G336" s="121"/>
      <c r="H336" s="208"/>
      <c r="I336" s="209">
        <f>I63</f>
        <v>0</v>
      </c>
    </row>
    <row r="337" spans="2:9" ht="25" customHeight="1" x14ac:dyDescent="0.25">
      <c r="B337" s="125">
        <v>1700</v>
      </c>
      <c r="C337" s="126"/>
      <c r="D337" s="123" t="s">
        <v>48</v>
      </c>
      <c r="E337" s="123"/>
      <c r="F337" s="127"/>
      <c r="G337" s="128"/>
      <c r="H337" s="208"/>
      <c r="I337" s="209">
        <f>I86</f>
        <v>0</v>
      </c>
    </row>
    <row r="338" spans="2:9" ht="25" customHeight="1" x14ac:dyDescent="0.25">
      <c r="B338" s="131" t="s">
        <v>64</v>
      </c>
      <c r="C338" s="129"/>
      <c r="D338" s="118" t="s">
        <v>65</v>
      </c>
      <c r="E338" s="122"/>
      <c r="F338" s="124"/>
      <c r="G338" s="121"/>
      <c r="H338" s="206"/>
      <c r="I338" s="207">
        <f>I129</f>
        <v>803562877</v>
      </c>
    </row>
    <row r="339" spans="2:9" ht="25" customHeight="1" x14ac:dyDescent="0.25">
      <c r="B339" s="130">
        <v>2100</v>
      </c>
      <c r="C339" s="117"/>
      <c r="D339" s="118" t="s">
        <v>93</v>
      </c>
      <c r="E339" s="119"/>
      <c r="F339" s="124"/>
      <c r="G339" s="121"/>
      <c r="H339" s="206"/>
      <c r="I339" s="207">
        <f>I168</f>
        <v>0</v>
      </c>
    </row>
    <row r="340" spans="2:9" ht="25" customHeight="1" x14ac:dyDescent="0.25">
      <c r="B340" s="131">
        <v>2200</v>
      </c>
      <c r="C340" s="117"/>
      <c r="D340" s="122" t="s">
        <v>116</v>
      </c>
      <c r="E340" s="122"/>
      <c r="F340" s="124"/>
      <c r="G340" s="121"/>
      <c r="H340" s="206"/>
      <c r="I340" s="207">
        <f>I199</f>
        <v>0</v>
      </c>
    </row>
    <row r="341" spans="2:9" ht="25" customHeight="1" x14ac:dyDescent="0.25">
      <c r="B341" s="63">
        <v>2300</v>
      </c>
      <c r="C341" s="52"/>
      <c r="D341" s="5" t="s">
        <v>246</v>
      </c>
      <c r="F341" s="111"/>
      <c r="G341" s="80"/>
      <c r="H341" s="192"/>
      <c r="I341" s="170"/>
    </row>
    <row r="342" spans="2:9" ht="25" customHeight="1" x14ac:dyDescent="0.25">
      <c r="B342" s="131">
        <v>2500</v>
      </c>
      <c r="C342" s="132"/>
      <c r="D342" s="118" t="s">
        <v>247</v>
      </c>
      <c r="E342" s="122"/>
      <c r="F342" s="124"/>
      <c r="G342" s="121"/>
      <c r="H342" s="206"/>
      <c r="I342" s="207">
        <f>I244</f>
        <v>0</v>
      </c>
    </row>
    <row r="343" spans="2:9" ht="25" customHeight="1" x14ac:dyDescent="0.25">
      <c r="B343" s="131">
        <v>2600</v>
      </c>
      <c r="C343" s="132"/>
      <c r="D343" s="118" t="s">
        <v>214</v>
      </c>
      <c r="E343" s="122"/>
      <c r="F343" s="124"/>
      <c r="G343" s="121"/>
      <c r="H343" s="206"/>
      <c r="I343" s="207">
        <f>I262</f>
        <v>0</v>
      </c>
    </row>
    <row r="344" spans="2:9" ht="25" customHeight="1" x14ac:dyDescent="0.25">
      <c r="B344" s="131">
        <v>3300</v>
      </c>
      <c r="C344" s="132"/>
      <c r="D344" s="122" t="s">
        <v>215</v>
      </c>
      <c r="E344" s="122"/>
      <c r="F344" s="124"/>
      <c r="G344" s="121"/>
      <c r="H344" s="206"/>
      <c r="I344" s="207">
        <f>I285</f>
        <v>0</v>
      </c>
    </row>
    <row r="345" spans="2:9" ht="25" customHeight="1" x14ac:dyDescent="0.25">
      <c r="B345" s="131">
        <v>3400</v>
      </c>
      <c r="C345" s="132"/>
      <c r="D345" s="122" t="s">
        <v>216</v>
      </c>
      <c r="E345" s="122"/>
      <c r="F345" s="124"/>
      <c r="G345" s="121"/>
      <c r="H345" s="206"/>
      <c r="I345" s="207">
        <f>I309</f>
        <v>0</v>
      </c>
    </row>
    <row r="346" spans="2:9" ht="25" customHeight="1" x14ac:dyDescent="0.25">
      <c r="B346" s="130">
        <v>6600</v>
      </c>
      <c r="C346" s="133"/>
      <c r="D346" s="135" t="s">
        <v>225</v>
      </c>
      <c r="E346" s="135"/>
      <c r="F346" s="124"/>
      <c r="G346" s="121"/>
      <c r="H346" s="206"/>
      <c r="I346" s="207">
        <f>I320</f>
        <v>0</v>
      </c>
    </row>
    <row r="347" spans="2:9" ht="25" customHeight="1" x14ac:dyDescent="0.25">
      <c r="B347" s="130" t="s">
        <v>226</v>
      </c>
      <c r="C347" s="133"/>
      <c r="D347" s="135" t="s">
        <v>227</v>
      </c>
      <c r="E347" s="135"/>
      <c r="F347" s="124"/>
      <c r="G347" s="121"/>
      <c r="H347" s="206"/>
      <c r="I347" s="207"/>
    </row>
    <row r="348" spans="2:9" ht="25" customHeight="1" x14ac:dyDescent="0.25">
      <c r="B348" s="130">
        <v>7100</v>
      </c>
      <c r="C348" s="133"/>
      <c r="D348" s="135" t="s">
        <v>228</v>
      </c>
      <c r="E348" s="135"/>
      <c r="F348" s="124"/>
      <c r="G348" s="121"/>
      <c r="H348" s="206"/>
      <c r="I348" s="207">
        <f>I329</f>
        <v>0</v>
      </c>
    </row>
    <row r="349" spans="2:9" ht="25" customHeight="1" thickBot="1" x14ac:dyDescent="0.3">
      <c r="B349" s="210"/>
      <c r="C349" s="211"/>
      <c r="D349" s="212"/>
      <c r="E349" s="212"/>
      <c r="F349" s="213"/>
      <c r="G349" s="214"/>
      <c r="H349" s="215"/>
      <c r="I349" s="216"/>
    </row>
    <row r="350" spans="2:9" ht="25" customHeight="1" thickTop="1" x14ac:dyDescent="0.25">
      <c r="B350" s="217"/>
      <c r="C350" s="136" t="s">
        <v>248</v>
      </c>
      <c r="D350" s="137" t="s">
        <v>209</v>
      </c>
      <c r="E350" s="138"/>
      <c r="F350" s="139"/>
      <c r="G350" s="137"/>
      <c r="H350" s="140"/>
      <c r="I350" s="218">
        <f>SUM(I334:I348)</f>
        <v>803562877</v>
      </c>
    </row>
    <row r="351" spans="2:9" ht="25" customHeight="1" x14ac:dyDescent="0.25">
      <c r="B351" s="219"/>
      <c r="C351" s="141" t="s">
        <v>249</v>
      </c>
      <c r="D351" s="119" t="s">
        <v>250</v>
      </c>
      <c r="E351" s="142"/>
      <c r="F351" s="143"/>
      <c r="G351" s="144"/>
      <c r="H351" s="145"/>
      <c r="I351" s="220">
        <f>I350*15%</f>
        <v>120534431.55</v>
      </c>
    </row>
    <row r="352" spans="2:9" ht="25" customHeight="1" thickBot="1" x14ac:dyDescent="0.3">
      <c r="B352" s="219"/>
      <c r="C352" s="141" t="s">
        <v>251</v>
      </c>
      <c r="D352" s="146" t="s">
        <v>252</v>
      </c>
      <c r="E352" s="147"/>
      <c r="F352" s="148"/>
      <c r="G352" s="149"/>
      <c r="H352" s="145"/>
      <c r="I352" s="220">
        <f>I350+I351</f>
        <v>924097308.54999995</v>
      </c>
    </row>
    <row r="353" spans="2:11" ht="25" customHeight="1" thickTop="1" thickBot="1" x14ac:dyDescent="0.3">
      <c r="B353" s="150"/>
      <c r="C353" s="151" t="s">
        <v>253</v>
      </c>
      <c r="D353" s="152" t="s">
        <v>229</v>
      </c>
      <c r="E353" s="153"/>
      <c r="F353" s="154"/>
      <c r="G353" s="155"/>
      <c r="H353" s="156"/>
      <c r="I353" s="221">
        <f>I352*16.5%</f>
        <v>152476055.91075</v>
      </c>
    </row>
    <row r="354" spans="2:11" ht="25" customHeight="1" thickTop="1" thickBot="1" x14ac:dyDescent="0.3">
      <c r="B354" s="157" t="s">
        <v>254</v>
      </c>
      <c r="C354" s="158"/>
      <c r="D354" s="159"/>
      <c r="E354" s="160"/>
      <c r="F354" s="161"/>
      <c r="G354" s="162"/>
      <c r="H354" s="163"/>
      <c r="I354" s="649">
        <f>I352+I353</f>
        <v>1076573364.4607499</v>
      </c>
      <c r="K354" s="222"/>
    </row>
    <row r="355" spans="2:11" ht="14.5" thickTop="1" x14ac:dyDescent="0.25"/>
  </sheetData>
  <mergeCells count="16">
    <mergeCell ref="C327:E327"/>
    <mergeCell ref="C328:E328"/>
    <mergeCell ref="C278:E278"/>
    <mergeCell ref="B1:I1"/>
    <mergeCell ref="D2:I2"/>
    <mergeCell ref="B5:I5"/>
    <mergeCell ref="C11:E11"/>
    <mergeCell ref="C13:E13"/>
    <mergeCell ref="C15:E15"/>
    <mergeCell ref="C16:E16"/>
    <mergeCell ref="C23:E23"/>
    <mergeCell ref="C29:E29"/>
    <mergeCell ref="C206:E206"/>
    <mergeCell ref="C272:E272"/>
    <mergeCell ref="C115:E115"/>
    <mergeCell ref="C123:E123"/>
  </mergeCells>
  <printOptions horizontalCentered="1"/>
  <pageMargins left="0.47244094488188981" right="0.27559055118110237" top="0.74803149606299213" bottom="0.9055118110236221" header="0.51181102362204722" footer="0.51181102362204722"/>
  <pageSetup scale="55" orientation="portrait" useFirstPageNumber="1" horizontalDpi="180" verticalDpi="180" r:id="rId1"/>
  <headerFooter alignWithMargins="0">
    <oddHeader xml:space="preserve">&amp;L
&amp;R   </oddHeader>
    <oddFooter>&amp;C&amp;P of &amp;N</oddFooter>
  </headerFooter>
  <rowBreaks count="6" manualBreakCount="6">
    <brk id="64" min="1" max="8" man="1"/>
    <brk id="130" min="1" max="8" man="1"/>
    <brk id="169" min="1" max="8" man="1"/>
    <brk id="216" min="1" max="8" man="1"/>
    <brk id="263" min="1" max="8" man="1"/>
    <brk id="309" min="1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B1:K175"/>
  <sheetViews>
    <sheetView showGridLines="0" view="pageBreakPreview" topLeftCell="B96" zoomScaleNormal="100" zoomScaleSheetLayoutView="100" workbookViewId="0">
      <selection activeCell="H90" sqref="H90"/>
    </sheetView>
  </sheetViews>
  <sheetFormatPr defaultRowHeight="14" x14ac:dyDescent="0.25"/>
  <cols>
    <col min="1" max="1" width="1.26953125" style="5" customWidth="1"/>
    <col min="2" max="2" width="11.36328125" style="5" customWidth="1"/>
    <col min="3" max="4" width="15.7265625" style="5" customWidth="1"/>
    <col min="5" max="5" width="44.54296875" style="5" customWidth="1"/>
    <col min="6" max="6" width="12.36328125" style="5" customWidth="1"/>
    <col min="7" max="7" width="14.26953125" style="106" customWidth="1"/>
    <col min="8" max="8" width="16.7265625" style="400" customWidth="1"/>
    <col min="9" max="9" width="20.54296875" style="401" customWidth="1"/>
    <col min="10" max="10" width="5.81640625" style="5" customWidth="1"/>
    <col min="11" max="11" width="11.1796875" style="5" bestFit="1" customWidth="1"/>
    <col min="12" max="232" width="9.26953125" style="5"/>
    <col min="233" max="233" width="11.36328125" style="5" customWidth="1"/>
    <col min="234" max="235" width="15.7265625" style="5" customWidth="1"/>
    <col min="236" max="236" width="34.36328125" style="5" customWidth="1"/>
    <col min="237" max="237" width="12.36328125" style="5" customWidth="1"/>
    <col min="238" max="238" width="11.7265625" style="5" customWidth="1"/>
    <col min="239" max="239" width="15" style="5" customWidth="1"/>
    <col min="240" max="240" width="19.1796875" style="5" customWidth="1"/>
    <col min="241" max="488" width="9.26953125" style="5"/>
    <col min="489" max="489" width="11.36328125" style="5" customWidth="1"/>
    <col min="490" max="491" width="15.7265625" style="5" customWidth="1"/>
    <col min="492" max="492" width="34.36328125" style="5" customWidth="1"/>
    <col min="493" max="493" width="12.36328125" style="5" customWidth="1"/>
    <col min="494" max="494" width="11.7265625" style="5" customWidth="1"/>
    <col min="495" max="495" width="15" style="5" customWidth="1"/>
    <col min="496" max="496" width="19.1796875" style="5" customWidth="1"/>
    <col min="497" max="744" width="9.26953125" style="5"/>
    <col min="745" max="745" width="11.36328125" style="5" customWidth="1"/>
    <col min="746" max="747" width="15.7265625" style="5" customWidth="1"/>
    <col min="748" max="748" width="34.36328125" style="5" customWidth="1"/>
    <col min="749" max="749" width="12.36328125" style="5" customWidth="1"/>
    <col min="750" max="750" width="11.7265625" style="5" customWidth="1"/>
    <col min="751" max="751" width="15" style="5" customWidth="1"/>
    <col min="752" max="752" width="19.1796875" style="5" customWidth="1"/>
    <col min="753" max="1000" width="9.26953125" style="5"/>
    <col min="1001" max="1001" width="11.36328125" style="5" customWidth="1"/>
    <col min="1002" max="1003" width="15.7265625" style="5" customWidth="1"/>
    <col min="1004" max="1004" width="34.36328125" style="5" customWidth="1"/>
    <col min="1005" max="1005" width="12.36328125" style="5" customWidth="1"/>
    <col min="1006" max="1006" width="11.7265625" style="5" customWidth="1"/>
    <col min="1007" max="1007" width="15" style="5" customWidth="1"/>
    <col min="1008" max="1008" width="19.1796875" style="5" customWidth="1"/>
    <col min="1009" max="1256" width="9.26953125" style="5"/>
    <col min="1257" max="1257" width="11.36328125" style="5" customWidth="1"/>
    <col min="1258" max="1259" width="15.7265625" style="5" customWidth="1"/>
    <col min="1260" max="1260" width="34.36328125" style="5" customWidth="1"/>
    <col min="1261" max="1261" width="12.36328125" style="5" customWidth="1"/>
    <col min="1262" max="1262" width="11.7265625" style="5" customWidth="1"/>
    <col min="1263" max="1263" width="15" style="5" customWidth="1"/>
    <col min="1264" max="1264" width="19.1796875" style="5" customWidth="1"/>
    <col min="1265" max="1512" width="9.26953125" style="5"/>
    <col min="1513" max="1513" width="11.36328125" style="5" customWidth="1"/>
    <col min="1514" max="1515" width="15.7265625" style="5" customWidth="1"/>
    <col min="1516" max="1516" width="34.36328125" style="5" customWidth="1"/>
    <col min="1517" max="1517" width="12.36328125" style="5" customWidth="1"/>
    <col min="1518" max="1518" width="11.7265625" style="5" customWidth="1"/>
    <col min="1519" max="1519" width="15" style="5" customWidth="1"/>
    <col min="1520" max="1520" width="19.1796875" style="5" customWidth="1"/>
    <col min="1521" max="1768" width="9.26953125" style="5"/>
    <col min="1769" max="1769" width="11.36328125" style="5" customWidth="1"/>
    <col min="1770" max="1771" width="15.7265625" style="5" customWidth="1"/>
    <col min="1772" max="1772" width="34.36328125" style="5" customWidth="1"/>
    <col min="1773" max="1773" width="12.36328125" style="5" customWidth="1"/>
    <col min="1774" max="1774" width="11.7265625" style="5" customWidth="1"/>
    <col min="1775" max="1775" width="15" style="5" customWidth="1"/>
    <col min="1776" max="1776" width="19.1796875" style="5" customWidth="1"/>
    <col min="1777" max="2024" width="9.26953125" style="5"/>
    <col min="2025" max="2025" width="11.36328125" style="5" customWidth="1"/>
    <col min="2026" max="2027" width="15.7265625" style="5" customWidth="1"/>
    <col min="2028" max="2028" width="34.36328125" style="5" customWidth="1"/>
    <col min="2029" max="2029" width="12.36328125" style="5" customWidth="1"/>
    <col min="2030" max="2030" width="11.7265625" style="5" customWidth="1"/>
    <col min="2031" max="2031" width="15" style="5" customWidth="1"/>
    <col min="2032" max="2032" width="19.1796875" style="5" customWidth="1"/>
    <col min="2033" max="2280" width="9.26953125" style="5"/>
    <col min="2281" max="2281" width="11.36328125" style="5" customWidth="1"/>
    <col min="2282" max="2283" width="15.7265625" style="5" customWidth="1"/>
    <col min="2284" max="2284" width="34.36328125" style="5" customWidth="1"/>
    <col min="2285" max="2285" width="12.36328125" style="5" customWidth="1"/>
    <col min="2286" max="2286" width="11.7265625" style="5" customWidth="1"/>
    <col min="2287" max="2287" width="15" style="5" customWidth="1"/>
    <col min="2288" max="2288" width="19.1796875" style="5" customWidth="1"/>
    <col min="2289" max="2536" width="9.26953125" style="5"/>
    <col min="2537" max="2537" width="11.36328125" style="5" customWidth="1"/>
    <col min="2538" max="2539" width="15.7265625" style="5" customWidth="1"/>
    <col min="2540" max="2540" width="34.36328125" style="5" customWidth="1"/>
    <col min="2541" max="2541" width="12.36328125" style="5" customWidth="1"/>
    <col min="2542" max="2542" width="11.7265625" style="5" customWidth="1"/>
    <col min="2543" max="2543" width="15" style="5" customWidth="1"/>
    <col min="2544" max="2544" width="19.1796875" style="5" customWidth="1"/>
    <col min="2545" max="2792" width="9.26953125" style="5"/>
    <col min="2793" max="2793" width="11.36328125" style="5" customWidth="1"/>
    <col min="2794" max="2795" width="15.7265625" style="5" customWidth="1"/>
    <col min="2796" max="2796" width="34.36328125" style="5" customWidth="1"/>
    <col min="2797" max="2797" width="12.36328125" style="5" customWidth="1"/>
    <col min="2798" max="2798" width="11.7265625" style="5" customWidth="1"/>
    <col min="2799" max="2799" width="15" style="5" customWidth="1"/>
    <col min="2800" max="2800" width="19.1796875" style="5" customWidth="1"/>
    <col min="2801" max="3048" width="9.26953125" style="5"/>
    <col min="3049" max="3049" width="11.36328125" style="5" customWidth="1"/>
    <col min="3050" max="3051" width="15.7265625" style="5" customWidth="1"/>
    <col min="3052" max="3052" width="34.36328125" style="5" customWidth="1"/>
    <col min="3053" max="3053" width="12.36328125" style="5" customWidth="1"/>
    <col min="3054" max="3054" width="11.7265625" style="5" customWidth="1"/>
    <col min="3055" max="3055" width="15" style="5" customWidth="1"/>
    <col min="3056" max="3056" width="19.1796875" style="5" customWidth="1"/>
    <col min="3057" max="3304" width="9.26953125" style="5"/>
    <col min="3305" max="3305" width="11.36328125" style="5" customWidth="1"/>
    <col min="3306" max="3307" width="15.7265625" style="5" customWidth="1"/>
    <col min="3308" max="3308" width="34.36328125" style="5" customWidth="1"/>
    <col min="3309" max="3309" width="12.36328125" style="5" customWidth="1"/>
    <col min="3310" max="3310" width="11.7265625" style="5" customWidth="1"/>
    <col min="3311" max="3311" width="15" style="5" customWidth="1"/>
    <col min="3312" max="3312" width="19.1796875" style="5" customWidth="1"/>
    <col min="3313" max="3560" width="9.26953125" style="5"/>
    <col min="3561" max="3561" width="11.36328125" style="5" customWidth="1"/>
    <col min="3562" max="3563" width="15.7265625" style="5" customWidth="1"/>
    <col min="3564" max="3564" width="34.36328125" style="5" customWidth="1"/>
    <col min="3565" max="3565" width="12.36328125" style="5" customWidth="1"/>
    <col min="3566" max="3566" width="11.7265625" style="5" customWidth="1"/>
    <col min="3567" max="3567" width="15" style="5" customWidth="1"/>
    <col min="3568" max="3568" width="19.1796875" style="5" customWidth="1"/>
    <col min="3569" max="3816" width="9.26953125" style="5"/>
    <col min="3817" max="3817" width="11.36328125" style="5" customWidth="1"/>
    <col min="3818" max="3819" width="15.7265625" style="5" customWidth="1"/>
    <col min="3820" max="3820" width="34.36328125" style="5" customWidth="1"/>
    <col min="3821" max="3821" width="12.36328125" style="5" customWidth="1"/>
    <col min="3822" max="3822" width="11.7265625" style="5" customWidth="1"/>
    <col min="3823" max="3823" width="15" style="5" customWidth="1"/>
    <col min="3824" max="3824" width="19.1796875" style="5" customWidth="1"/>
    <col min="3825" max="4072" width="9.26953125" style="5"/>
    <col min="4073" max="4073" width="11.36328125" style="5" customWidth="1"/>
    <col min="4074" max="4075" width="15.7265625" style="5" customWidth="1"/>
    <col min="4076" max="4076" width="34.36328125" style="5" customWidth="1"/>
    <col min="4077" max="4077" width="12.36328125" style="5" customWidth="1"/>
    <col min="4078" max="4078" width="11.7265625" style="5" customWidth="1"/>
    <col min="4079" max="4079" width="15" style="5" customWidth="1"/>
    <col min="4080" max="4080" width="19.1796875" style="5" customWidth="1"/>
    <col min="4081" max="4328" width="9.26953125" style="5"/>
    <col min="4329" max="4329" width="11.36328125" style="5" customWidth="1"/>
    <col min="4330" max="4331" width="15.7265625" style="5" customWidth="1"/>
    <col min="4332" max="4332" width="34.36328125" style="5" customWidth="1"/>
    <col min="4333" max="4333" width="12.36328125" style="5" customWidth="1"/>
    <col min="4334" max="4334" width="11.7265625" style="5" customWidth="1"/>
    <col min="4335" max="4335" width="15" style="5" customWidth="1"/>
    <col min="4336" max="4336" width="19.1796875" style="5" customWidth="1"/>
    <col min="4337" max="4584" width="9.26953125" style="5"/>
    <col min="4585" max="4585" width="11.36328125" style="5" customWidth="1"/>
    <col min="4586" max="4587" width="15.7265625" style="5" customWidth="1"/>
    <col min="4588" max="4588" width="34.36328125" style="5" customWidth="1"/>
    <col min="4589" max="4589" width="12.36328125" style="5" customWidth="1"/>
    <col min="4590" max="4590" width="11.7265625" style="5" customWidth="1"/>
    <col min="4591" max="4591" width="15" style="5" customWidth="1"/>
    <col min="4592" max="4592" width="19.1796875" style="5" customWidth="1"/>
    <col min="4593" max="4840" width="9.26953125" style="5"/>
    <col min="4841" max="4841" width="11.36328125" style="5" customWidth="1"/>
    <col min="4842" max="4843" width="15.7265625" style="5" customWidth="1"/>
    <col min="4844" max="4844" width="34.36328125" style="5" customWidth="1"/>
    <col min="4845" max="4845" width="12.36328125" style="5" customWidth="1"/>
    <col min="4846" max="4846" width="11.7265625" style="5" customWidth="1"/>
    <col min="4847" max="4847" width="15" style="5" customWidth="1"/>
    <col min="4848" max="4848" width="19.1796875" style="5" customWidth="1"/>
    <col min="4849" max="5096" width="9.26953125" style="5"/>
    <col min="5097" max="5097" width="11.36328125" style="5" customWidth="1"/>
    <col min="5098" max="5099" width="15.7265625" style="5" customWidth="1"/>
    <col min="5100" max="5100" width="34.36328125" style="5" customWidth="1"/>
    <col min="5101" max="5101" width="12.36328125" style="5" customWidth="1"/>
    <col min="5102" max="5102" width="11.7265625" style="5" customWidth="1"/>
    <col min="5103" max="5103" width="15" style="5" customWidth="1"/>
    <col min="5104" max="5104" width="19.1796875" style="5" customWidth="1"/>
    <col min="5105" max="5352" width="9.26953125" style="5"/>
    <col min="5353" max="5353" width="11.36328125" style="5" customWidth="1"/>
    <col min="5354" max="5355" width="15.7265625" style="5" customWidth="1"/>
    <col min="5356" max="5356" width="34.36328125" style="5" customWidth="1"/>
    <col min="5357" max="5357" width="12.36328125" style="5" customWidth="1"/>
    <col min="5358" max="5358" width="11.7265625" style="5" customWidth="1"/>
    <col min="5359" max="5359" width="15" style="5" customWidth="1"/>
    <col min="5360" max="5360" width="19.1796875" style="5" customWidth="1"/>
    <col min="5361" max="5608" width="9.26953125" style="5"/>
    <col min="5609" max="5609" width="11.36328125" style="5" customWidth="1"/>
    <col min="5610" max="5611" width="15.7265625" style="5" customWidth="1"/>
    <col min="5612" max="5612" width="34.36328125" style="5" customWidth="1"/>
    <col min="5613" max="5613" width="12.36328125" style="5" customWidth="1"/>
    <col min="5614" max="5614" width="11.7265625" style="5" customWidth="1"/>
    <col min="5615" max="5615" width="15" style="5" customWidth="1"/>
    <col min="5616" max="5616" width="19.1796875" style="5" customWidth="1"/>
    <col min="5617" max="5864" width="9.26953125" style="5"/>
    <col min="5865" max="5865" width="11.36328125" style="5" customWidth="1"/>
    <col min="5866" max="5867" width="15.7265625" style="5" customWidth="1"/>
    <col min="5868" max="5868" width="34.36328125" style="5" customWidth="1"/>
    <col min="5869" max="5869" width="12.36328125" style="5" customWidth="1"/>
    <col min="5870" max="5870" width="11.7265625" style="5" customWidth="1"/>
    <col min="5871" max="5871" width="15" style="5" customWidth="1"/>
    <col min="5872" max="5872" width="19.1796875" style="5" customWidth="1"/>
    <col min="5873" max="6120" width="9.26953125" style="5"/>
    <col min="6121" max="6121" width="11.36328125" style="5" customWidth="1"/>
    <col min="6122" max="6123" width="15.7265625" style="5" customWidth="1"/>
    <col min="6124" max="6124" width="34.36328125" style="5" customWidth="1"/>
    <col min="6125" max="6125" width="12.36328125" style="5" customWidth="1"/>
    <col min="6126" max="6126" width="11.7265625" style="5" customWidth="1"/>
    <col min="6127" max="6127" width="15" style="5" customWidth="1"/>
    <col min="6128" max="6128" width="19.1796875" style="5" customWidth="1"/>
    <col min="6129" max="6376" width="9.26953125" style="5"/>
    <col min="6377" max="6377" width="11.36328125" style="5" customWidth="1"/>
    <col min="6378" max="6379" width="15.7265625" style="5" customWidth="1"/>
    <col min="6380" max="6380" width="34.36328125" style="5" customWidth="1"/>
    <col min="6381" max="6381" width="12.36328125" style="5" customWidth="1"/>
    <col min="6382" max="6382" width="11.7265625" style="5" customWidth="1"/>
    <col min="6383" max="6383" width="15" style="5" customWidth="1"/>
    <col min="6384" max="6384" width="19.1796875" style="5" customWidth="1"/>
    <col min="6385" max="6632" width="9.26953125" style="5"/>
    <col min="6633" max="6633" width="11.36328125" style="5" customWidth="1"/>
    <col min="6634" max="6635" width="15.7265625" style="5" customWidth="1"/>
    <col min="6636" max="6636" width="34.36328125" style="5" customWidth="1"/>
    <col min="6637" max="6637" width="12.36328125" style="5" customWidth="1"/>
    <col min="6638" max="6638" width="11.7265625" style="5" customWidth="1"/>
    <col min="6639" max="6639" width="15" style="5" customWidth="1"/>
    <col min="6640" max="6640" width="19.1796875" style="5" customWidth="1"/>
    <col min="6641" max="6888" width="9.26953125" style="5"/>
    <col min="6889" max="6889" width="11.36328125" style="5" customWidth="1"/>
    <col min="6890" max="6891" width="15.7265625" style="5" customWidth="1"/>
    <col min="6892" max="6892" width="34.36328125" style="5" customWidth="1"/>
    <col min="6893" max="6893" width="12.36328125" style="5" customWidth="1"/>
    <col min="6894" max="6894" width="11.7265625" style="5" customWidth="1"/>
    <col min="6895" max="6895" width="15" style="5" customWidth="1"/>
    <col min="6896" max="6896" width="19.1796875" style="5" customWidth="1"/>
    <col min="6897" max="7144" width="9.26953125" style="5"/>
    <col min="7145" max="7145" width="11.36328125" style="5" customWidth="1"/>
    <col min="7146" max="7147" width="15.7265625" style="5" customWidth="1"/>
    <col min="7148" max="7148" width="34.36328125" style="5" customWidth="1"/>
    <col min="7149" max="7149" width="12.36328125" style="5" customWidth="1"/>
    <col min="7150" max="7150" width="11.7265625" style="5" customWidth="1"/>
    <col min="7151" max="7151" width="15" style="5" customWidth="1"/>
    <col min="7152" max="7152" width="19.1796875" style="5" customWidth="1"/>
    <col min="7153" max="7400" width="9.26953125" style="5"/>
    <col min="7401" max="7401" width="11.36328125" style="5" customWidth="1"/>
    <col min="7402" max="7403" width="15.7265625" style="5" customWidth="1"/>
    <col min="7404" max="7404" width="34.36328125" style="5" customWidth="1"/>
    <col min="7405" max="7405" width="12.36328125" style="5" customWidth="1"/>
    <col min="7406" max="7406" width="11.7265625" style="5" customWidth="1"/>
    <col min="7407" max="7407" width="15" style="5" customWidth="1"/>
    <col min="7408" max="7408" width="19.1796875" style="5" customWidth="1"/>
    <col min="7409" max="7656" width="9.26953125" style="5"/>
    <col min="7657" max="7657" width="11.36328125" style="5" customWidth="1"/>
    <col min="7658" max="7659" width="15.7265625" style="5" customWidth="1"/>
    <col min="7660" max="7660" width="34.36328125" style="5" customWidth="1"/>
    <col min="7661" max="7661" width="12.36328125" style="5" customWidth="1"/>
    <col min="7662" max="7662" width="11.7265625" style="5" customWidth="1"/>
    <col min="7663" max="7663" width="15" style="5" customWidth="1"/>
    <col min="7664" max="7664" width="19.1796875" style="5" customWidth="1"/>
    <col min="7665" max="7912" width="9.26953125" style="5"/>
    <col min="7913" max="7913" width="11.36328125" style="5" customWidth="1"/>
    <col min="7914" max="7915" width="15.7265625" style="5" customWidth="1"/>
    <col min="7916" max="7916" width="34.36328125" style="5" customWidth="1"/>
    <col min="7917" max="7917" width="12.36328125" style="5" customWidth="1"/>
    <col min="7918" max="7918" width="11.7265625" style="5" customWidth="1"/>
    <col min="7919" max="7919" width="15" style="5" customWidth="1"/>
    <col min="7920" max="7920" width="19.1796875" style="5" customWidth="1"/>
    <col min="7921" max="8168" width="9.26953125" style="5"/>
    <col min="8169" max="8169" width="11.36328125" style="5" customWidth="1"/>
    <col min="8170" max="8171" width="15.7265625" style="5" customWidth="1"/>
    <col min="8172" max="8172" width="34.36328125" style="5" customWidth="1"/>
    <col min="8173" max="8173" width="12.36328125" style="5" customWidth="1"/>
    <col min="8174" max="8174" width="11.7265625" style="5" customWidth="1"/>
    <col min="8175" max="8175" width="15" style="5" customWidth="1"/>
    <col min="8176" max="8176" width="19.1796875" style="5" customWidth="1"/>
    <col min="8177" max="8424" width="9.26953125" style="5"/>
    <col min="8425" max="8425" width="11.36328125" style="5" customWidth="1"/>
    <col min="8426" max="8427" width="15.7265625" style="5" customWidth="1"/>
    <col min="8428" max="8428" width="34.36328125" style="5" customWidth="1"/>
    <col min="8429" max="8429" width="12.36328125" style="5" customWidth="1"/>
    <col min="8430" max="8430" width="11.7265625" style="5" customWidth="1"/>
    <col min="8431" max="8431" width="15" style="5" customWidth="1"/>
    <col min="8432" max="8432" width="19.1796875" style="5" customWidth="1"/>
    <col min="8433" max="8680" width="9.26953125" style="5"/>
    <col min="8681" max="8681" width="11.36328125" style="5" customWidth="1"/>
    <col min="8682" max="8683" width="15.7265625" style="5" customWidth="1"/>
    <col min="8684" max="8684" width="34.36328125" style="5" customWidth="1"/>
    <col min="8685" max="8685" width="12.36328125" style="5" customWidth="1"/>
    <col min="8686" max="8686" width="11.7265625" style="5" customWidth="1"/>
    <col min="8687" max="8687" width="15" style="5" customWidth="1"/>
    <col min="8688" max="8688" width="19.1796875" style="5" customWidth="1"/>
    <col min="8689" max="8936" width="9.26953125" style="5"/>
    <col min="8937" max="8937" width="11.36328125" style="5" customWidth="1"/>
    <col min="8938" max="8939" width="15.7265625" style="5" customWidth="1"/>
    <col min="8940" max="8940" width="34.36328125" style="5" customWidth="1"/>
    <col min="8941" max="8941" width="12.36328125" style="5" customWidth="1"/>
    <col min="8942" max="8942" width="11.7265625" style="5" customWidth="1"/>
    <col min="8943" max="8943" width="15" style="5" customWidth="1"/>
    <col min="8944" max="8944" width="19.1796875" style="5" customWidth="1"/>
    <col min="8945" max="9192" width="9.26953125" style="5"/>
    <col min="9193" max="9193" width="11.36328125" style="5" customWidth="1"/>
    <col min="9194" max="9195" width="15.7265625" style="5" customWidth="1"/>
    <col min="9196" max="9196" width="34.36328125" style="5" customWidth="1"/>
    <col min="9197" max="9197" width="12.36328125" style="5" customWidth="1"/>
    <col min="9198" max="9198" width="11.7265625" style="5" customWidth="1"/>
    <col min="9199" max="9199" width="15" style="5" customWidth="1"/>
    <col min="9200" max="9200" width="19.1796875" style="5" customWidth="1"/>
    <col min="9201" max="9448" width="9.26953125" style="5"/>
    <col min="9449" max="9449" width="11.36328125" style="5" customWidth="1"/>
    <col min="9450" max="9451" width="15.7265625" style="5" customWidth="1"/>
    <col min="9452" max="9452" width="34.36328125" style="5" customWidth="1"/>
    <col min="9453" max="9453" width="12.36328125" style="5" customWidth="1"/>
    <col min="9454" max="9454" width="11.7265625" style="5" customWidth="1"/>
    <col min="9455" max="9455" width="15" style="5" customWidth="1"/>
    <col min="9456" max="9456" width="19.1796875" style="5" customWidth="1"/>
    <col min="9457" max="9704" width="9.26953125" style="5"/>
    <col min="9705" max="9705" width="11.36328125" style="5" customWidth="1"/>
    <col min="9706" max="9707" width="15.7265625" style="5" customWidth="1"/>
    <col min="9708" max="9708" width="34.36328125" style="5" customWidth="1"/>
    <col min="9709" max="9709" width="12.36328125" style="5" customWidth="1"/>
    <col min="9710" max="9710" width="11.7265625" style="5" customWidth="1"/>
    <col min="9711" max="9711" width="15" style="5" customWidth="1"/>
    <col min="9712" max="9712" width="19.1796875" style="5" customWidth="1"/>
    <col min="9713" max="9960" width="9.26953125" style="5"/>
    <col min="9961" max="9961" width="11.36328125" style="5" customWidth="1"/>
    <col min="9962" max="9963" width="15.7265625" style="5" customWidth="1"/>
    <col min="9964" max="9964" width="34.36328125" style="5" customWidth="1"/>
    <col min="9965" max="9965" width="12.36328125" style="5" customWidth="1"/>
    <col min="9966" max="9966" width="11.7265625" style="5" customWidth="1"/>
    <col min="9967" max="9967" width="15" style="5" customWidth="1"/>
    <col min="9968" max="9968" width="19.1796875" style="5" customWidth="1"/>
    <col min="9969" max="10216" width="9.26953125" style="5"/>
    <col min="10217" max="10217" width="11.36328125" style="5" customWidth="1"/>
    <col min="10218" max="10219" width="15.7265625" style="5" customWidth="1"/>
    <col min="10220" max="10220" width="34.36328125" style="5" customWidth="1"/>
    <col min="10221" max="10221" width="12.36328125" style="5" customWidth="1"/>
    <col min="10222" max="10222" width="11.7265625" style="5" customWidth="1"/>
    <col min="10223" max="10223" width="15" style="5" customWidth="1"/>
    <col min="10224" max="10224" width="19.1796875" style="5" customWidth="1"/>
    <col min="10225" max="10472" width="9.26953125" style="5"/>
    <col min="10473" max="10473" width="11.36328125" style="5" customWidth="1"/>
    <col min="10474" max="10475" width="15.7265625" style="5" customWidth="1"/>
    <col min="10476" max="10476" width="34.36328125" style="5" customWidth="1"/>
    <col min="10477" max="10477" width="12.36328125" style="5" customWidth="1"/>
    <col min="10478" max="10478" width="11.7265625" style="5" customWidth="1"/>
    <col min="10479" max="10479" width="15" style="5" customWidth="1"/>
    <col min="10480" max="10480" width="19.1796875" style="5" customWidth="1"/>
    <col min="10481" max="10728" width="9.26953125" style="5"/>
    <col min="10729" max="10729" width="11.36328125" style="5" customWidth="1"/>
    <col min="10730" max="10731" width="15.7265625" style="5" customWidth="1"/>
    <col min="10732" max="10732" width="34.36328125" style="5" customWidth="1"/>
    <col min="10733" max="10733" width="12.36328125" style="5" customWidth="1"/>
    <col min="10734" max="10734" width="11.7265625" style="5" customWidth="1"/>
    <col min="10735" max="10735" width="15" style="5" customWidth="1"/>
    <col min="10736" max="10736" width="19.1796875" style="5" customWidth="1"/>
    <col min="10737" max="10984" width="9.26953125" style="5"/>
    <col min="10985" max="10985" width="11.36328125" style="5" customWidth="1"/>
    <col min="10986" max="10987" width="15.7265625" style="5" customWidth="1"/>
    <col min="10988" max="10988" width="34.36328125" style="5" customWidth="1"/>
    <col min="10989" max="10989" width="12.36328125" style="5" customWidth="1"/>
    <col min="10990" max="10990" width="11.7265625" style="5" customWidth="1"/>
    <col min="10991" max="10991" width="15" style="5" customWidth="1"/>
    <col min="10992" max="10992" width="19.1796875" style="5" customWidth="1"/>
    <col min="10993" max="11240" width="9.26953125" style="5"/>
    <col min="11241" max="11241" width="11.36328125" style="5" customWidth="1"/>
    <col min="11242" max="11243" width="15.7265625" style="5" customWidth="1"/>
    <col min="11244" max="11244" width="34.36328125" style="5" customWidth="1"/>
    <col min="11245" max="11245" width="12.36328125" style="5" customWidth="1"/>
    <col min="11246" max="11246" width="11.7265625" style="5" customWidth="1"/>
    <col min="11247" max="11247" width="15" style="5" customWidth="1"/>
    <col min="11248" max="11248" width="19.1796875" style="5" customWidth="1"/>
    <col min="11249" max="11496" width="9.26953125" style="5"/>
    <col min="11497" max="11497" width="11.36328125" style="5" customWidth="1"/>
    <col min="11498" max="11499" width="15.7265625" style="5" customWidth="1"/>
    <col min="11500" max="11500" width="34.36328125" style="5" customWidth="1"/>
    <col min="11501" max="11501" width="12.36328125" style="5" customWidth="1"/>
    <col min="11502" max="11502" width="11.7265625" style="5" customWidth="1"/>
    <col min="11503" max="11503" width="15" style="5" customWidth="1"/>
    <col min="11504" max="11504" width="19.1796875" style="5" customWidth="1"/>
    <col min="11505" max="11752" width="9.26953125" style="5"/>
    <col min="11753" max="11753" width="11.36328125" style="5" customWidth="1"/>
    <col min="11754" max="11755" width="15.7265625" style="5" customWidth="1"/>
    <col min="11756" max="11756" width="34.36328125" style="5" customWidth="1"/>
    <col min="11757" max="11757" width="12.36328125" style="5" customWidth="1"/>
    <col min="11758" max="11758" width="11.7265625" style="5" customWidth="1"/>
    <col min="11759" max="11759" width="15" style="5" customWidth="1"/>
    <col min="11760" max="11760" width="19.1796875" style="5" customWidth="1"/>
    <col min="11761" max="12008" width="9.26953125" style="5"/>
    <col min="12009" max="12009" width="11.36328125" style="5" customWidth="1"/>
    <col min="12010" max="12011" width="15.7265625" style="5" customWidth="1"/>
    <col min="12012" max="12012" width="34.36328125" style="5" customWidth="1"/>
    <col min="12013" max="12013" width="12.36328125" style="5" customWidth="1"/>
    <col min="12014" max="12014" width="11.7265625" style="5" customWidth="1"/>
    <col min="12015" max="12015" width="15" style="5" customWidth="1"/>
    <col min="12016" max="12016" width="19.1796875" style="5" customWidth="1"/>
    <col min="12017" max="12264" width="9.26953125" style="5"/>
    <col min="12265" max="12265" width="11.36328125" style="5" customWidth="1"/>
    <col min="12266" max="12267" width="15.7265625" style="5" customWidth="1"/>
    <col min="12268" max="12268" width="34.36328125" style="5" customWidth="1"/>
    <col min="12269" max="12269" width="12.36328125" style="5" customWidth="1"/>
    <col min="12270" max="12270" width="11.7265625" style="5" customWidth="1"/>
    <col min="12271" max="12271" width="15" style="5" customWidth="1"/>
    <col min="12272" max="12272" width="19.1796875" style="5" customWidth="1"/>
    <col min="12273" max="12520" width="9.26953125" style="5"/>
    <col min="12521" max="12521" width="11.36328125" style="5" customWidth="1"/>
    <col min="12522" max="12523" width="15.7265625" style="5" customWidth="1"/>
    <col min="12524" max="12524" width="34.36328125" style="5" customWidth="1"/>
    <col min="12525" max="12525" width="12.36328125" style="5" customWidth="1"/>
    <col min="12526" max="12526" width="11.7265625" style="5" customWidth="1"/>
    <col min="12527" max="12527" width="15" style="5" customWidth="1"/>
    <col min="12528" max="12528" width="19.1796875" style="5" customWidth="1"/>
    <col min="12529" max="12776" width="9.26953125" style="5"/>
    <col min="12777" max="12777" width="11.36328125" style="5" customWidth="1"/>
    <col min="12778" max="12779" width="15.7265625" style="5" customWidth="1"/>
    <col min="12780" max="12780" width="34.36328125" style="5" customWidth="1"/>
    <col min="12781" max="12781" width="12.36328125" style="5" customWidth="1"/>
    <col min="12782" max="12782" width="11.7265625" style="5" customWidth="1"/>
    <col min="12783" max="12783" width="15" style="5" customWidth="1"/>
    <col min="12784" max="12784" width="19.1796875" style="5" customWidth="1"/>
    <col min="12785" max="13032" width="9.26953125" style="5"/>
    <col min="13033" max="13033" width="11.36328125" style="5" customWidth="1"/>
    <col min="13034" max="13035" width="15.7265625" style="5" customWidth="1"/>
    <col min="13036" max="13036" width="34.36328125" style="5" customWidth="1"/>
    <col min="13037" max="13037" width="12.36328125" style="5" customWidth="1"/>
    <col min="13038" max="13038" width="11.7265625" style="5" customWidth="1"/>
    <col min="13039" max="13039" width="15" style="5" customWidth="1"/>
    <col min="13040" max="13040" width="19.1796875" style="5" customWidth="1"/>
    <col min="13041" max="13288" width="9.26953125" style="5"/>
    <col min="13289" max="13289" width="11.36328125" style="5" customWidth="1"/>
    <col min="13290" max="13291" width="15.7265625" style="5" customWidth="1"/>
    <col min="13292" max="13292" width="34.36328125" style="5" customWidth="1"/>
    <col min="13293" max="13293" width="12.36328125" style="5" customWidth="1"/>
    <col min="13294" max="13294" width="11.7265625" style="5" customWidth="1"/>
    <col min="13295" max="13295" width="15" style="5" customWidth="1"/>
    <col min="13296" max="13296" width="19.1796875" style="5" customWidth="1"/>
    <col min="13297" max="13544" width="9.26953125" style="5"/>
    <col min="13545" max="13545" width="11.36328125" style="5" customWidth="1"/>
    <col min="13546" max="13547" width="15.7265625" style="5" customWidth="1"/>
    <col min="13548" max="13548" width="34.36328125" style="5" customWidth="1"/>
    <col min="13549" max="13549" width="12.36328125" style="5" customWidth="1"/>
    <col min="13550" max="13550" width="11.7265625" style="5" customWidth="1"/>
    <col min="13551" max="13551" width="15" style="5" customWidth="1"/>
    <col min="13552" max="13552" width="19.1796875" style="5" customWidth="1"/>
    <col min="13553" max="13800" width="9.26953125" style="5"/>
    <col min="13801" max="13801" width="11.36328125" style="5" customWidth="1"/>
    <col min="13802" max="13803" width="15.7265625" style="5" customWidth="1"/>
    <col min="13804" max="13804" width="34.36328125" style="5" customWidth="1"/>
    <col min="13805" max="13805" width="12.36328125" style="5" customWidth="1"/>
    <col min="13806" max="13806" width="11.7265625" style="5" customWidth="1"/>
    <col min="13807" max="13807" width="15" style="5" customWidth="1"/>
    <col min="13808" max="13808" width="19.1796875" style="5" customWidth="1"/>
    <col min="13809" max="14056" width="9.26953125" style="5"/>
    <col min="14057" max="14057" width="11.36328125" style="5" customWidth="1"/>
    <col min="14058" max="14059" width="15.7265625" style="5" customWidth="1"/>
    <col min="14060" max="14060" width="34.36328125" style="5" customWidth="1"/>
    <col min="14061" max="14061" width="12.36328125" style="5" customWidth="1"/>
    <col min="14062" max="14062" width="11.7265625" style="5" customWidth="1"/>
    <col min="14063" max="14063" width="15" style="5" customWidth="1"/>
    <col min="14064" max="14064" width="19.1796875" style="5" customWidth="1"/>
    <col min="14065" max="14312" width="9.26953125" style="5"/>
    <col min="14313" max="14313" width="11.36328125" style="5" customWidth="1"/>
    <col min="14314" max="14315" width="15.7265625" style="5" customWidth="1"/>
    <col min="14316" max="14316" width="34.36328125" style="5" customWidth="1"/>
    <col min="14317" max="14317" width="12.36328125" style="5" customWidth="1"/>
    <col min="14318" max="14318" width="11.7265625" style="5" customWidth="1"/>
    <col min="14319" max="14319" width="15" style="5" customWidth="1"/>
    <col min="14320" max="14320" width="19.1796875" style="5" customWidth="1"/>
    <col min="14321" max="14568" width="9.26953125" style="5"/>
    <col min="14569" max="14569" width="11.36328125" style="5" customWidth="1"/>
    <col min="14570" max="14571" width="15.7265625" style="5" customWidth="1"/>
    <col min="14572" max="14572" width="34.36328125" style="5" customWidth="1"/>
    <col min="14573" max="14573" width="12.36328125" style="5" customWidth="1"/>
    <col min="14574" max="14574" width="11.7265625" style="5" customWidth="1"/>
    <col min="14575" max="14575" width="15" style="5" customWidth="1"/>
    <col min="14576" max="14576" width="19.1796875" style="5" customWidth="1"/>
    <col min="14577" max="14824" width="9.26953125" style="5"/>
    <col min="14825" max="14825" width="11.36328125" style="5" customWidth="1"/>
    <col min="14826" max="14827" width="15.7265625" style="5" customWidth="1"/>
    <col min="14828" max="14828" width="34.36328125" style="5" customWidth="1"/>
    <col min="14829" max="14829" width="12.36328125" style="5" customWidth="1"/>
    <col min="14830" max="14830" width="11.7265625" style="5" customWidth="1"/>
    <col min="14831" max="14831" width="15" style="5" customWidth="1"/>
    <col min="14832" max="14832" width="19.1796875" style="5" customWidth="1"/>
    <col min="14833" max="15080" width="9.26953125" style="5"/>
    <col min="15081" max="15081" width="11.36328125" style="5" customWidth="1"/>
    <col min="15082" max="15083" width="15.7265625" style="5" customWidth="1"/>
    <col min="15084" max="15084" width="34.36328125" style="5" customWidth="1"/>
    <col min="15085" max="15085" width="12.36328125" style="5" customWidth="1"/>
    <col min="15086" max="15086" width="11.7265625" style="5" customWidth="1"/>
    <col min="15087" max="15087" width="15" style="5" customWidth="1"/>
    <col min="15088" max="15088" width="19.1796875" style="5" customWidth="1"/>
    <col min="15089" max="15336" width="9.26953125" style="5"/>
    <col min="15337" max="15337" width="11.36328125" style="5" customWidth="1"/>
    <col min="15338" max="15339" width="15.7265625" style="5" customWidth="1"/>
    <col min="15340" max="15340" width="34.36328125" style="5" customWidth="1"/>
    <col min="15341" max="15341" width="12.36328125" style="5" customWidth="1"/>
    <col min="15342" max="15342" width="11.7265625" style="5" customWidth="1"/>
    <col min="15343" max="15343" width="15" style="5" customWidth="1"/>
    <col min="15344" max="15344" width="19.1796875" style="5" customWidth="1"/>
    <col min="15345" max="15592" width="9.26953125" style="5"/>
    <col min="15593" max="15593" width="11.36328125" style="5" customWidth="1"/>
    <col min="15594" max="15595" width="15.7265625" style="5" customWidth="1"/>
    <col min="15596" max="15596" width="34.36328125" style="5" customWidth="1"/>
    <col min="15597" max="15597" width="12.36328125" style="5" customWidth="1"/>
    <col min="15598" max="15598" width="11.7265625" style="5" customWidth="1"/>
    <col min="15599" max="15599" width="15" style="5" customWidth="1"/>
    <col min="15600" max="15600" width="19.1796875" style="5" customWidth="1"/>
    <col min="15601" max="15848" width="9.26953125" style="5"/>
    <col min="15849" max="15849" width="11.36328125" style="5" customWidth="1"/>
    <col min="15850" max="15851" width="15.7265625" style="5" customWidth="1"/>
    <col min="15852" max="15852" width="34.36328125" style="5" customWidth="1"/>
    <col min="15853" max="15853" width="12.36328125" style="5" customWidth="1"/>
    <col min="15854" max="15854" width="11.7265625" style="5" customWidth="1"/>
    <col min="15855" max="15855" width="15" style="5" customWidth="1"/>
    <col min="15856" max="15856" width="19.1796875" style="5" customWidth="1"/>
    <col min="15857" max="16104" width="9.26953125" style="5"/>
    <col min="16105" max="16105" width="11.36328125" style="5" customWidth="1"/>
    <col min="16106" max="16107" width="15.7265625" style="5" customWidth="1"/>
    <col min="16108" max="16108" width="34.36328125" style="5" customWidth="1"/>
    <col min="16109" max="16109" width="12.36328125" style="5" customWidth="1"/>
    <col min="16110" max="16110" width="11.7265625" style="5" customWidth="1"/>
    <col min="16111" max="16111" width="15" style="5" customWidth="1"/>
    <col min="16112" max="16112" width="19.1796875" style="5" customWidth="1"/>
    <col min="16113" max="16377" width="9.26953125" style="5"/>
    <col min="16378" max="16384" width="8.81640625" style="5" customWidth="1"/>
  </cols>
  <sheetData>
    <row r="1" spans="2:9" s="165" customFormat="1" ht="22.5" customHeight="1" x14ac:dyDescent="0.25">
      <c r="B1" s="668" t="s">
        <v>0</v>
      </c>
      <c r="C1" s="668"/>
      <c r="D1" s="668"/>
      <c r="E1" s="668"/>
      <c r="F1" s="668"/>
      <c r="G1" s="668"/>
      <c r="H1" s="668"/>
      <c r="I1" s="668"/>
    </row>
    <row r="2" spans="2:9" s="165" customFormat="1" ht="5.25" customHeight="1" x14ac:dyDescent="0.25">
      <c r="B2" s="1"/>
      <c r="C2" s="1"/>
      <c r="D2" s="1"/>
      <c r="E2" s="1"/>
      <c r="F2" s="1"/>
      <c r="G2" s="2"/>
      <c r="H2" s="312"/>
      <c r="I2" s="312"/>
    </row>
    <row r="3" spans="2:9" s="165" customFormat="1" ht="34.5" customHeight="1" x14ac:dyDescent="0.25">
      <c r="B3" s="1" t="s">
        <v>268</v>
      </c>
      <c r="C3" s="95"/>
      <c r="D3" s="1" t="s">
        <v>282</v>
      </c>
      <c r="E3" s="95"/>
      <c r="F3" s="95"/>
      <c r="G3" s="95"/>
      <c r="H3" s="95"/>
      <c r="I3" s="95"/>
    </row>
    <row r="4" spans="2:9" s="165" customFormat="1" ht="9.75" customHeight="1" x14ac:dyDescent="0.25">
      <c r="B4" s="1"/>
      <c r="C4" s="1"/>
      <c r="D4" s="1"/>
      <c r="E4" s="1"/>
      <c r="F4" s="1"/>
      <c r="G4" s="2"/>
      <c r="H4" s="312"/>
      <c r="I4" s="312"/>
    </row>
    <row r="5" spans="2:9" s="3" customFormat="1" ht="18.75" customHeight="1" x14ac:dyDescent="0.25">
      <c r="B5" s="1" t="s">
        <v>270</v>
      </c>
      <c r="C5" s="95"/>
      <c r="D5" s="1" t="s">
        <v>283</v>
      </c>
      <c r="E5" s="95"/>
      <c r="F5" s="95"/>
      <c r="G5" s="95"/>
      <c r="H5" s="95"/>
      <c r="I5" s="95"/>
    </row>
    <row r="6" spans="2:9" s="3" customFormat="1" ht="10.5" customHeight="1" x14ac:dyDescent="0.25">
      <c r="B6" s="1"/>
      <c r="C6" s="1"/>
      <c r="D6" s="1"/>
      <c r="E6" s="1"/>
      <c r="F6" s="1"/>
      <c r="G6" s="2"/>
      <c r="H6" s="312"/>
      <c r="I6" s="312"/>
    </row>
    <row r="7" spans="2:9" s="3" customFormat="1" ht="18.75" customHeight="1" x14ac:dyDescent="0.25">
      <c r="B7" s="669" t="s">
        <v>255</v>
      </c>
      <c r="C7" s="669"/>
      <c r="D7" s="669"/>
      <c r="E7" s="669"/>
      <c r="F7" s="669"/>
      <c r="G7" s="669"/>
      <c r="H7" s="669"/>
      <c r="I7" s="669"/>
    </row>
    <row r="8" spans="2:9" s="165" customFormat="1" ht="10.5" customHeight="1" thickBot="1" x14ac:dyDescent="0.3">
      <c r="B8" s="4"/>
      <c r="C8" s="4"/>
      <c r="D8" s="5"/>
      <c r="E8" s="5"/>
      <c r="F8" s="5"/>
      <c r="G8" s="6"/>
      <c r="H8" s="313"/>
      <c r="I8" s="7" t="s">
        <v>1</v>
      </c>
    </row>
    <row r="9" spans="2:9" s="165" customFormat="1" ht="18.75" customHeight="1" x14ac:dyDescent="0.25">
      <c r="B9" s="8" t="s">
        <v>2</v>
      </c>
      <c r="C9" s="9" t="s">
        <v>3</v>
      </c>
      <c r="D9" s="9"/>
      <c r="E9" s="9"/>
      <c r="F9" s="10" t="s">
        <v>4</v>
      </c>
      <c r="G9" s="11" t="s">
        <v>5</v>
      </c>
      <c r="H9" s="314" t="s">
        <v>6</v>
      </c>
      <c r="I9" s="315" t="s">
        <v>7</v>
      </c>
    </row>
    <row r="10" spans="2:9" s="165" customFormat="1" ht="18.75" customHeight="1" thickBot="1" x14ac:dyDescent="0.3">
      <c r="B10" s="12"/>
      <c r="C10" s="13"/>
      <c r="D10" s="13"/>
      <c r="E10" s="13"/>
      <c r="F10" s="14"/>
      <c r="G10" s="15"/>
      <c r="H10" s="316" t="s">
        <v>8</v>
      </c>
      <c r="I10" s="317" t="s">
        <v>8</v>
      </c>
    </row>
    <row r="11" spans="2:9" s="3" customFormat="1" ht="18.75" customHeight="1" x14ac:dyDescent="0.25">
      <c r="B11" s="16">
        <v>1300</v>
      </c>
      <c r="C11" s="318" t="s">
        <v>9</v>
      </c>
      <c r="D11" s="1"/>
      <c r="E11" s="4"/>
      <c r="F11" s="17"/>
      <c r="G11" s="319"/>
      <c r="H11" s="320"/>
      <c r="I11" s="321"/>
    </row>
    <row r="12" spans="2:9" s="165" customFormat="1" ht="18.75" customHeight="1" x14ac:dyDescent="0.25">
      <c r="B12" s="18"/>
      <c r="C12" s="109" t="s">
        <v>10</v>
      </c>
      <c r="D12" s="100"/>
      <c r="E12" s="19"/>
      <c r="F12" s="20"/>
      <c r="G12" s="21"/>
      <c r="H12" s="322"/>
      <c r="I12" s="323"/>
    </row>
    <row r="13" spans="2:9" s="165" customFormat="1" ht="18.75" customHeight="1" x14ac:dyDescent="0.25">
      <c r="B13" s="22">
        <v>13.01</v>
      </c>
      <c r="C13" s="660" t="s">
        <v>11</v>
      </c>
      <c r="D13" s="661"/>
      <c r="E13" s="662"/>
      <c r="F13" s="23" t="s">
        <v>12</v>
      </c>
      <c r="G13" s="324">
        <v>1</v>
      </c>
      <c r="H13" s="325"/>
      <c r="I13" s="323">
        <f t="shared" ref="I13:I31" si="0">+G13*H13</f>
        <v>0</v>
      </c>
    </row>
    <row r="14" spans="2:9" s="165" customFormat="1" ht="18.75" customHeight="1" x14ac:dyDescent="0.25">
      <c r="B14" s="24"/>
      <c r="C14" s="25"/>
      <c r="D14" s="26"/>
      <c r="E14" s="27"/>
      <c r="F14" s="23"/>
      <c r="G14" s="324"/>
      <c r="H14" s="325"/>
      <c r="I14" s="323">
        <f t="shared" si="0"/>
        <v>0</v>
      </c>
    </row>
    <row r="15" spans="2:9" s="165" customFormat="1" ht="18.75" customHeight="1" x14ac:dyDescent="0.25">
      <c r="B15" s="24"/>
      <c r="C15" s="660" t="s">
        <v>13</v>
      </c>
      <c r="D15" s="661"/>
      <c r="E15" s="662"/>
      <c r="F15" s="326" t="s">
        <v>12</v>
      </c>
      <c r="G15" s="324">
        <v>1</v>
      </c>
      <c r="H15" s="325"/>
      <c r="I15" s="323">
        <f t="shared" si="0"/>
        <v>0</v>
      </c>
    </row>
    <row r="16" spans="2:9" s="165" customFormat="1" ht="18.75" customHeight="1" x14ac:dyDescent="0.25">
      <c r="B16" s="24"/>
      <c r="C16" s="25"/>
      <c r="D16" s="26"/>
      <c r="E16" s="27"/>
      <c r="F16" s="326"/>
      <c r="G16" s="324"/>
      <c r="H16" s="325"/>
      <c r="I16" s="323">
        <f t="shared" si="0"/>
        <v>0</v>
      </c>
    </row>
    <row r="17" spans="2:9" s="165" customFormat="1" ht="18.75" customHeight="1" x14ac:dyDescent="0.25">
      <c r="B17" s="24"/>
      <c r="C17" s="660" t="s">
        <v>14</v>
      </c>
      <c r="D17" s="661"/>
      <c r="E17" s="662"/>
      <c r="F17" s="23" t="s">
        <v>15</v>
      </c>
      <c r="G17" s="324">
        <v>3</v>
      </c>
      <c r="H17" s="325"/>
      <c r="I17" s="323">
        <f t="shared" si="0"/>
        <v>0</v>
      </c>
    </row>
    <row r="18" spans="2:9" s="165" customFormat="1" ht="18.75" customHeight="1" x14ac:dyDescent="0.25">
      <c r="B18" s="24"/>
      <c r="C18" s="660"/>
      <c r="D18" s="661"/>
      <c r="E18" s="662"/>
      <c r="F18" s="23"/>
      <c r="G18" s="324"/>
      <c r="H18" s="322"/>
      <c r="I18" s="323">
        <f t="shared" si="0"/>
        <v>0</v>
      </c>
    </row>
    <row r="19" spans="2:9" s="165" customFormat="1" ht="18.75" customHeight="1" x14ac:dyDescent="0.25">
      <c r="B19" s="28" t="s">
        <v>272</v>
      </c>
      <c r="C19" s="29" t="s">
        <v>16</v>
      </c>
      <c r="D19" s="29"/>
      <c r="E19" s="19"/>
      <c r="F19" s="23" t="s">
        <v>17</v>
      </c>
      <c r="G19" s="324">
        <v>2</v>
      </c>
      <c r="H19" s="325"/>
      <c r="I19" s="323">
        <f t="shared" si="0"/>
        <v>0</v>
      </c>
    </row>
    <row r="20" spans="2:9" s="165" customFormat="1" ht="18.75" customHeight="1" x14ac:dyDescent="0.25">
      <c r="B20" s="22"/>
      <c r="C20" s="19"/>
      <c r="D20" s="19"/>
      <c r="E20" s="19"/>
      <c r="F20" s="23"/>
      <c r="G20" s="324"/>
      <c r="H20" s="325"/>
      <c r="I20" s="323">
        <f t="shared" si="0"/>
        <v>0</v>
      </c>
    </row>
    <row r="21" spans="2:9" s="165" customFormat="1" ht="18.75" customHeight="1" x14ac:dyDescent="0.25">
      <c r="B21" s="28" t="s">
        <v>273</v>
      </c>
      <c r="C21" s="29" t="s">
        <v>18</v>
      </c>
      <c r="D21" s="29"/>
      <c r="E21" s="29"/>
      <c r="F21" s="23"/>
      <c r="G21" s="324"/>
      <c r="H21" s="325"/>
      <c r="I21" s="323">
        <f t="shared" si="0"/>
        <v>0</v>
      </c>
    </row>
    <row r="22" spans="2:9" s="165" customFormat="1" ht="18.75" customHeight="1" x14ac:dyDescent="0.25">
      <c r="B22" s="28"/>
      <c r="C22" s="29"/>
      <c r="D22" s="29"/>
      <c r="E22" s="29"/>
      <c r="F22" s="23"/>
      <c r="G22" s="324"/>
      <c r="H22" s="325"/>
      <c r="I22" s="323">
        <f t="shared" si="0"/>
        <v>0</v>
      </c>
    </row>
    <row r="23" spans="2:9" s="165" customFormat="1" ht="18.75" customHeight="1" x14ac:dyDescent="0.25">
      <c r="B23" s="22"/>
      <c r="C23" s="19" t="s">
        <v>19</v>
      </c>
      <c r="D23" s="19"/>
      <c r="E23" s="19"/>
      <c r="F23" s="23" t="s">
        <v>12</v>
      </c>
      <c r="G23" s="324">
        <v>1</v>
      </c>
      <c r="H23" s="325"/>
      <c r="I23" s="323">
        <f t="shared" si="0"/>
        <v>0</v>
      </c>
    </row>
    <row r="24" spans="2:9" s="165" customFormat="1" ht="18.75" customHeight="1" x14ac:dyDescent="0.25">
      <c r="B24" s="22"/>
      <c r="C24" s="19"/>
      <c r="D24" s="19"/>
      <c r="E24" s="19"/>
      <c r="F24" s="23"/>
      <c r="G24" s="324"/>
      <c r="H24" s="325"/>
      <c r="I24" s="323">
        <f t="shared" si="0"/>
        <v>0</v>
      </c>
    </row>
    <row r="25" spans="2:9" s="165" customFormat="1" ht="18.75" customHeight="1" x14ac:dyDescent="0.25">
      <c r="B25" s="24"/>
      <c r="C25" s="660" t="s">
        <v>14</v>
      </c>
      <c r="D25" s="661"/>
      <c r="E25" s="662"/>
      <c r="F25" s="23" t="s">
        <v>15</v>
      </c>
      <c r="G25" s="324">
        <v>3</v>
      </c>
      <c r="H25" s="325"/>
      <c r="I25" s="323">
        <f t="shared" si="0"/>
        <v>0</v>
      </c>
    </row>
    <row r="26" spans="2:9" s="165" customFormat="1" ht="18.75" customHeight="1" x14ac:dyDescent="0.25">
      <c r="B26" s="22"/>
      <c r="C26" s="19"/>
      <c r="D26" s="19"/>
      <c r="E26" s="19"/>
      <c r="F26" s="23"/>
      <c r="G26" s="324"/>
      <c r="H26" s="325"/>
      <c r="I26" s="323">
        <f t="shared" si="0"/>
        <v>0</v>
      </c>
    </row>
    <row r="27" spans="2:9" s="165" customFormat="1" ht="18.75" customHeight="1" x14ac:dyDescent="0.25">
      <c r="B27" s="28" t="s">
        <v>22</v>
      </c>
      <c r="C27" s="29" t="s">
        <v>23</v>
      </c>
      <c r="D27" s="29"/>
      <c r="E27" s="19"/>
      <c r="F27" s="23"/>
      <c r="G27" s="324"/>
      <c r="H27" s="325"/>
      <c r="I27" s="323">
        <f t="shared" si="0"/>
        <v>0</v>
      </c>
    </row>
    <row r="28" spans="2:9" s="165" customFormat="1" ht="18.75" customHeight="1" x14ac:dyDescent="0.25">
      <c r="B28" s="28"/>
      <c r="C28" s="29"/>
      <c r="D28" s="29"/>
      <c r="E28" s="19"/>
      <c r="F28" s="23"/>
      <c r="G28" s="324"/>
      <c r="H28" s="325"/>
      <c r="I28" s="323">
        <f t="shared" si="0"/>
        <v>0</v>
      </c>
    </row>
    <row r="29" spans="2:9" s="165" customFormat="1" ht="18.75" customHeight="1" x14ac:dyDescent="0.25">
      <c r="B29" s="30"/>
      <c r="C29" s="19" t="s">
        <v>19</v>
      </c>
      <c r="D29" s="19"/>
      <c r="E29" s="19"/>
      <c r="F29" s="23" t="s">
        <v>12</v>
      </c>
      <c r="G29" s="324">
        <v>1</v>
      </c>
      <c r="H29" s="325"/>
      <c r="I29" s="323">
        <f t="shared" si="0"/>
        <v>0</v>
      </c>
    </row>
    <row r="30" spans="2:9" s="165" customFormat="1" ht="18.75" customHeight="1" x14ac:dyDescent="0.25">
      <c r="B30" s="31"/>
      <c r="C30" s="19"/>
      <c r="D30" s="19"/>
      <c r="E30" s="19"/>
      <c r="F30" s="23"/>
      <c r="G30" s="324"/>
      <c r="H30" s="325"/>
      <c r="I30" s="323">
        <f t="shared" si="0"/>
        <v>0</v>
      </c>
    </row>
    <row r="31" spans="2:9" s="165" customFormat="1" ht="18.75" customHeight="1" x14ac:dyDescent="0.25">
      <c r="B31" s="24"/>
      <c r="C31" s="660" t="s">
        <v>14</v>
      </c>
      <c r="D31" s="661"/>
      <c r="E31" s="662"/>
      <c r="F31" s="23" t="s">
        <v>15</v>
      </c>
      <c r="G31" s="324">
        <v>3</v>
      </c>
      <c r="H31" s="325"/>
      <c r="I31" s="323">
        <f t="shared" si="0"/>
        <v>0</v>
      </c>
    </row>
    <row r="32" spans="2:9" s="165" customFormat="1" ht="18.75" customHeight="1" x14ac:dyDescent="0.25">
      <c r="B32" s="31"/>
      <c r="C32" s="19"/>
      <c r="D32" s="19"/>
      <c r="E32" s="19"/>
      <c r="F32" s="23"/>
      <c r="G32" s="324"/>
      <c r="H32" s="322"/>
      <c r="I32" s="323"/>
    </row>
    <row r="33" spans="2:9" s="165" customFormat="1" ht="18.75" customHeight="1" thickBot="1" x14ac:dyDescent="0.3">
      <c r="B33" s="32"/>
      <c r="C33" s="5"/>
      <c r="D33" s="5"/>
      <c r="E33" s="5"/>
      <c r="F33" s="110"/>
      <c r="G33" s="327"/>
      <c r="H33" s="328"/>
      <c r="I33" s="329"/>
    </row>
    <row r="34" spans="2:9" s="165" customFormat="1" ht="18.75" customHeight="1" thickBot="1" x14ac:dyDescent="0.3">
      <c r="B34" s="33" t="s">
        <v>26</v>
      </c>
      <c r="C34" s="34"/>
      <c r="D34" s="34"/>
      <c r="E34" s="34"/>
      <c r="F34" s="34"/>
      <c r="G34" s="35"/>
      <c r="H34" s="330"/>
      <c r="I34" s="331">
        <f>SUM(I13:I33)</f>
        <v>0</v>
      </c>
    </row>
    <row r="35" spans="2:9" s="165" customFormat="1" ht="18" customHeight="1" thickBot="1" x14ac:dyDescent="0.3">
      <c r="B35" s="9"/>
      <c r="C35" s="36"/>
      <c r="D35" s="36"/>
      <c r="E35" s="36"/>
      <c r="F35" s="36"/>
      <c r="G35" s="37"/>
      <c r="H35" s="332"/>
      <c r="I35" s="333"/>
    </row>
    <row r="36" spans="2:9" s="165" customFormat="1" ht="20.149999999999999" customHeight="1" x14ac:dyDescent="0.25">
      <c r="B36" s="9"/>
      <c r="C36" s="36"/>
      <c r="D36" s="36"/>
      <c r="E36" s="36"/>
      <c r="F36" s="36"/>
      <c r="G36" s="37"/>
      <c r="H36" s="332"/>
      <c r="I36" s="333"/>
    </row>
    <row r="37" spans="2:9" s="165" customFormat="1" ht="16.5" customHeight="1" thickBot="1" x14ac:dyDescent="0.3">
      <c r="B37" s="13"/>
      <c r="C37" s="38"/>
      <c r="D37" s="38"/>
      <c r="E37" s="46"/>
      <c r="F37" s="112"/>
      <c r="G37" s="39"/>
      <c r="H37" s="334"/>
      <c r="I37" s="7" t="s">
        <v>33</v>
      </c>
    </row>
    <row r="38" spans="2:9" s="165" customFormat="1" ht="20.149999999999999" customHeight="1" x14ac:dyDescent="0.25">
      <c r="B38" s="8" t="s">
        <v>2</v>
      </c>
      <c r="C38" s="9" t="s">
        <v>3</v>
      </c>
      <c r="D38" s="9"/>
      <c r="E38" s="9"/>
      <c r="F38" s="10" t="s">
        <v>4</v>
      </c>
      <c r="G38" s="11" t="s">
        <v>5</v>
      </c>
      <c r="H38" s="314" t="s">
        <v>6</v>
      </c>
      <c r="I38" s="315" t="s">
        <v>7</v>
      </c>
    </row>
    <row r="39" spans="2:9" s="165" customFormat="1" ht="20.149999999999999" customHeight="1" thickBot="1" x14ac:dyDescent="0.3">
      <c r="B39" s="12"/>
      <c r="C39" s="13"/>
      <c r="D39" s="13"/>
      <c r="E39" s="13"/>
      <c r="F39" s="14"/>
      <c r="G39" s="15"/>
      <c r="H39" s="316" t="s">
        <v>8</v>
      </c>
      <c r="I39" s="317" t="s">
        <v>8</v>
      </c>
    </row>
    <row r="40" spans="2:9" s="165" customFormat="1" ht="20.149999999999999" customHeight="1" x14ac:dyDescent="0.25">
      <c r="B40" s="335">
        <v>1500</v>
      </c>
      <c r="C40" s="4" t="s">
        <v>34</v>
      </c>
      <c r="D40" s="5"/>
      <c r="E40" s="5"/>
      <c r="F40" s="110"/>
      <c r="G40" s="45"/>
      <c r="H40" s="328"/>
      <c r="I40" s="329"/>
    </row>
    <row r="41" spans="2:9" s="165" customFormat="1" ht="20.149999999999999" customHeight="1" x14ac:dyDescent="0.25">
      <c r="B41" s="16"/>
      <c r="C41" s="4"/>
      <c r="D41" s="5"/>
      <c r="E41" s="5"/>
      <c r="F41" s="110"/>
      <c r="G41" s="45"/>
      <c r="H41" s="328"/>
      <c r="I41" s="329"/>
    </row>
    <row r="42" spans="2:9" s="165" customFormat="1" ht="20.149999999999999" customHeight="1" x14ac:dyDescent="0.25">
      <c r="B42" s="28">
        <v>15.01</v>
      </c>
      <c r="C42" s="29" t="s">
        <v>35</v>
      </c>
      <c r="D42" s="29"/>
      <c r="E42" s="19"/>
      <c r="F42" s="47" t="s">
        <v>36</v>
      </c>
      <c r="G42" s="336"/>
      <c r="H42" s="337"/>
      <c r="I42" s="323">
        <f t="shared" ref="I42:I55" si="1">+G42*H42</f>
        <v>0</v>
      </c>
    </row>
    <row r="43" spans="2:9" s="165" customFormat="1" ht="20.149999999999999" customHeight="1" x14ac:dyDescent="0.25">
      <c r="B43" s="22"/>
      <c r="C43" s="19"/>
      <c r="D43" s="19"/>
      <c r="E43" s="19"/>
      <c r="F43" s="47"/>
      <c r="G43" s="336"/>
      <c r="H43" s="322"/>
      <c r="I43" s="323">
        <f t="shared" si="1"/>
        <v>0</v>
      </c>
    </row>
    <row r="44" spans="2:9" s="165" customFormat="1" ht="20.149999999999999" customHeight="1" x14ac:dyDescent="0.25">
      <c r="B44" s="28">
        <v>15.03</v>
      </c>
      <c r="C44" s="29" t="s">
        <v>37</v>
      </c>
      <c r="D44" s="19"/>
      <c r="E44" s="19"/>
      <c r="F44" s="47" t="s">
        <v>38</v>
      </c>
      <c r="G44" s="336"/>
      <c r="H44" s="322"/>
      <c r="I44" s="323">
        <f t="shared" si="1"/>
        <v>0</v>
      </c>
    </row>
    <row r="45" spans="2:9" s="165" customFormat="1" ht="20.149999999999999" customHeight="1" x14ac:dyDescent="0.25">
      <c r="B45" s="22"/>
      <c r="C45" s="19" t="s">
        <v>39</v>
      </c>
      <c r="D45" s="19"/>
      <c r="E45" s="19"/>
      <c r="F45" s="47" t="s">
        <v>12</v>
      </c>
      <c r="G45" s="336">
        <v>1</v>
      </c>
      <c r="H45" s="322"/>
      <c r="I45" s="323">
        <f t="shared" si="1"/>
        <v>0</v>
      </c>
    </row>
    <row r="46" spans="2:9" s="165" customFormat="1" ht="20.149999999999999" customHeight="1" x14ac:dyDescent="0.25">
      <c r="B46" s="22"/>
      <c r="C46" s="19"/>
      <c r="D46" s="19"/>
      <c r="E46" s="19"/>
      <c r="F46" s="47"/>
      <c r="G46" s="336"/>
      <c r="H46" s="322"/>
      <c r="I46" s="323">
        <f t="shared" si="1"/>
        <v>0</v>
      </c>
    </row>
    <row r="47" spans="2:9" s="165" customFormat="1" ht="20.149999999999999" customHeight="1" x14ac:dyDescent="0.25">
      <c r="B47" s="22"/>
      <c r="C47" s="19" t="s">
        <v>40</v>
      </c>
      <c r="D47" s="19"/>
      <c r="E47" s="19"/>
      <c r="F47" s="47" t="s">
        <v>17</v>
      </c>
      <c r="G47" s="336"/>
      <c r="H47" s="322"/>
      <c r="I47" s="323">
        <f t="shared" si="1"/>
        <v>0</v>
      </c>
    </row>
    <row r="48" spans="2:9" s="165" customFormat="1" ht="20.149999999999999" customHeight="1" x14ac:dyDescent="0.25">
      <c r="B48" s="24"/>
      <c r="C48" s="19"/>
      <c r="D48" s="19"/>
      <c r="E48" s="19"/>
      <c r="F48" s="47"/>
      <c r="G48" s="336"/>
      <c r="H48" s="322"/>
      <c r="I48" s="323">
        <f t="shared" si="1"/>
        <v>0</v>
      </c>
    </row>
    <row r="49" spans="2:9" s="165" customFormat="1" ht="20.149999999999999" customHeight="1" x14ac:dyDescent="0.25">
      <c r="B49" s="24"/>
      <c r="C49" s="19" t="s">
        <v>41</v>
      </c>
      <c r="D49" s="19"/>
      <c r="E49" s="19"/>
      <c r="F49" s="47" t="s">
        <v>17</v>
      </c>
      <c r="G49" s="336">
        <v>8</v>
      </c>
      <c r="H49" s="322"/>
      <c r="I49" s="323">
        <f t="shared" si="1"/>
        <v>0</v>
      </c>
    </row>
    <row r="50" spans="2:9" s="165" customFormat="1" ht="20.149999999999999" customHeight="1" x14ac:dyDescent="0.25">
      <c r="B50" s="24"/>
      <c r="C50" s="19"/>
      <c r="D50" s="19"/>
      <c r="E50" s="19"/>
      <c r="F50" s="47"/>
      <c r="G50" s="336"/>
      <c r="H50" s="322"/>
      <c r="I50" s="323">
        <f t="shared" si="1"/>
        <v>0</v>
      </c>
    </row>
    <row r="51" spans="2:9" s="165" customFormat="1" ht="20.149999999999999" customHeight="1" x14ac:dyDescent="0.25">
      <c r="B51" s="24"/>
      <c r="C51" s="19" t="s">
        <v>42</v>
      </c>
      <c r="D51" s="19"/>
      <c r="E51" s="19"/>
      <c r="F51" s="47" t="s">
        <v>17</v>
      </c>
      <c r="G51" s="336"/>
      <c r="H51" s="322"/>
      <c r="I51" s="323">
        <f t="shared" si="1"/>
        <v>0</v>
      </c>
    </row>
    <row r="52" spans="2:9" s="165" customFormat="1" ht="20.149999999999999" customHeight="1" x14ac:dyDescent="0.25">
      <c r="B52" s="24"/>
      <c r="C52" s="19"/>
      <c r="D52" s="19"/>
      <c r="E52" s="19"/>
      <c r="F52" s="47"/>
      <c r="G52" s="336"/>
      <c r="H52" s="322"/>
      <c r="I52" s="323">
        <f t="shared" si="1"/>
        <v>0</v>
      </c>
    </row>
    <row r="53" spans="2:9" s="165" customFormat="1" ht="20.149999999999999" customHeight="1" x14ac:dyDescent="0.25">
      <c r="B53" s="24"/>
      <c r="C53" s="19" t="s">
        <v>43</v>
      </c>
      <c r="D53" s="19"/>
      <c r="E53" s="19"/>
      <c r="F53" s="47" t="s">
        <v>44</v>
      </c>
      <c r="G53" s="336">
        <v>1</v>
      </c>
      <c r="H53" s="322"/>
      <c r="I53" s="323">
        <f t="shared" si="1"/>
        <v>0</v>
      </c>
    </row>
    <row r="54" spans="2:9" s="165" customFormat="1" ht="20.149999999999999" customHeight="1" x14ac:dyDescent="0.25">
      <c r="B54" s="24"/>
      <c r="C54" s="19"/>
      <c r="D54" s="19"/>
      <c r="E54" s="19"/>
      <c r="F54" s="47"/>
      <c r="G54" s="336"/>
      <c r="H54" s="322"/>
      <c r="I54" s="323">
        <f t="shared" si="1"/>
        <v>0</v>
      </c>
    </row>
    <row r="55" spans="2:9" s="165" customFormat="1" ht="20.149999999999999" customHeight="1" x14ac:dyDescent="0.25">
      <c r="B55" s="24"/>
      <c r="C55" s="19" t="s">
        <v>45</v>
      </c>
      <c r="D55" s="19"/>
      <c r="E55" s="19"/>
      <c r="F55" s="47" t="s">
        <v>17</v>
      </c>
      <c r="G55" s="336"/>
      <c r="H55" s="322"/>
      <c r="I55" s="323">
        <f t="shared" si="1"/>
        <v>0</v>
      </c>
    </row>
    <row r="56" spans="2:9" s="165" customFormat="1" ht="20.149999999999999" customHeight="1" thickBot="1" x14ac:dyDescent="0.3">
      <c r="B56" s="338"/>
      <c r="C56" s="5"/>
      <c r="D56" s="5"/>
      <c r="E56" s="5"/>
      <c r="F56" s="42"/>
      <c r="G56" s="48"/>
      <c r="H56" s="328"/>
      <c r="I56" s="329"/>
    </row>
    <row r="57" spans="2:9" s="165" customFormat="1" ht="20.149999999999999" customHeight="1" thickBot="1" x14ac:dyDescent="0.3">
      <c r="B57" s="33" t="s">
        <v>46</v>
      </c>
      <c r="C57" s="34"/>
      <c r="D57" s="49"/>
      <c r="E57" s="34"/>
      <c r="F57" s="50"/>
      <c r="G57" s="35"/>
      <c r="H57" s="339"/>
      <c r="I57" s="331">
        <f>SUM(I42:I56)</f>
        <v>0</v>
      </c>
    </row>
    <row r="58" spans="2:9" s="165" customFormat="1" ht="20.149999999999999" customHeight="1" x14ac:dyDescent="0.25">
      <c r="B58" s="9"/>
      <c r="C58" s="36"/>
      <c r="D58" s="36"/>
      <c r="E58" s="36"/>
      <c r="F58" s="51"/>
      <c r="G58" s="37"/>
      <c r="H58" s="332"/>
      <c r="I58" s="340"/>
    </row>
    <row r="59" spans="2:9" s="165" customFormat="1" ht="16.25" customHeight="1" thickBot="1" x14ac:dyDescent="0.3">
      <c r="B59" s="46"/>
      <c r="C59" s="58"/>
      <c r="D59" s="38"/>
      <c r="E59" s="38"/>
      <c r="F59" s="112"/>
      <c r="G59" s="59"/>
      <c r="H59" s="334"/>
      <c r="I59" s="7" t="s">
        <v>63</v>
      </c>
    </row>
    <row r="60" spans="2:9" s="165" customFormat="1" ht="16.25" customHeight="1" x14ac:dyDescent="0.25">
      <c r="B60" s="8" t="s">
        <v>2</v>
      </c>
      <c r="C60" s="9" t="s">
        <v>3</v>
      </c>
      <c r="D60" s="9"/>
      <c r="E60" s="9"/>
      <c r="F60" s="10" t="s">
        <v>4</v>
      </c>
      <c r="G60" s="11" t="s">
        <v>5</v>
      </c>
      <c r="H60" s="314" t="s">
        <v>6</v>
      </c>
      <c r="I60" s="315" t="s">
        <v>7</v>
      </c>
    </row>
    <row r="61" spans="2:9" s="165" customFormat="1" ht="16.25" customHeight="1" thickBot="1" x14ac:dyDescent="0.3">
      <c r="B61" s="12"/>
      <c r="C61" s="13"/>
      <c r="D61" s="13"/>
      <c r="E61" s="13"/>
      <c r="F61" s="14"/>
      <c r="G61" s="15"/>
      <c r="H61" s="316" t="s">
        <v>8</v>
      </c>
      <c r="I61" s="317" t="s">
        <v>8</v>
      </c>
    </row>
    <row r="62" spans="2:9" s="165" customFormat="1" ht="16.25" customHeight="1" x14ac:dyDescent="0.25">
      <c r="B62" s="341" t="s">
        <v>64</v>
      </c>
      <c r="C62" s="342" t="s">
        <v>65</v>
      </c>
      <c r="D62" s="5"/>
      <c r="E62" s="5"/>
      <c r="F62" s="343"/>
      <c r="G62" s="344"/>
      <c r="H62" s="345"/>
      <c r="I62" s="346"/>
    </row>
    <row r="63" spans="2:9" s="165" customFormat="1" ht="16.25" customHeight="1" x14ac:dyDescent="0.25">
      <c r="B63" s="53" t="s">
        <v>66</v>
      </c>
      <c r="C63" s="109" t="s">
        <v>67</v>
      </c>
      <c r="D63" s="29"/>
      <c r="E63" s="29"/>
      <c r="F63" s="23"/>
      <c r="G63" s="60"/>
      <c r="H63" s="322"/>
      <c r="I63" s="323"/>
    </row>
    <row r="64" spans="2:9" s="165" customFormat="1" ht="16.25" customHeight="1" x14ac:dyDescent="0.25">
      <c r="B64" s="61"/>
      <c r="C64" s="99" t="s">
        <v>68</v>
      </c>
      <c r="D64" s="19"/>
      <c r="E64" s="19"/>
      <c r="F64" s="23" t="s">
        <v>69</v>
      </c>
      <c r="G64" s="324">
        <v>36</v>
      </c>
      <c r="H64" s="322"/>
      <c r="I64" s="323">
        <f t="shared" ref="I64:I99" si="2">+G64*H64</f>
        <v>0</v>
      </c>
    </row>
    <row r="65" spans="2:9" s="165" customFormat="1" ht="16.25" customHeight="1" x14ac:dyDescent="0.25">
      <c r="B65" s="61"/>
      <c r="C65" s="99" t="s">
        <v>70</v>
      </c>
      <c r="D65" s="19"/>
      <c r="E65" s="19"/>
      <c r="F65" s="23" t="s">
        <v>69</v>
      </c>
      <c r="G65" s="324">
        <v>36</v>
      </c>
      <c r="H65" s="322"/>
      <c r="I65" s="323">
        <f t="shared" si="2"/>
        <v>0</v>
      </c>
    </row>
    <row r="66" spans="2:9" s="165" customFormat="1" ht="16.25" customHeight="1" x14ac:dyDescent="0.25">
      <c r="B66" s="61"/>
      <c r="C66" s="99" t="s">
        <v>71</v>
      </c>
      <c r="D66" s="19"/>
      <c r="E66" s="19"/>
      <c r="F66" s="23" t="s">
        <v>69</v>
      </c>
      <c r="G66" s="324">
        <v>36</v>
      </c>
      <c r="H66" s="322"/>
      <c r="I66" s="323">
        <f t="shared" si="2"/>
        <v>0</v>
      </c>
    </row>
    <row r="67" spans="2:9" s="165" customFormat="1" ht="16.25" customHeight="1" x14ac:dyDescent="0.25">
      <c r="B67" s="61"/>
      <c r="C67" s="99" t="s">
        <v>72</v>
      </c>
      <c r="D67" s="19"/>
      <c r="E67" s="19"/>
      <c r="F67" s="23" t="s">
        <v>69</v>
      </c>
      <c r="G67" s="324">
        <v>36</v>
      </c>
      <c r="H67" s="322"/>
      <c r="I67" s="323">
        <f t="shared" si="2"/>
        <v>0</v>
      </c>
    </row>
    <row r="68" spans="2:9" s="165" customFormat="1" ht="16.25" customHeight="1" x14ac:dyDescent="0.25">
      <c r="B68" s="61"/>
      <c r="C68" s="99" t="s">
        <v>73</v>
      </c>
      <c r="D68" s="19"/>
      <c r="E68" s="19"/>
      <c r="F68" s="23" t="s">
        <v>69</v>
      </c>
      <c r="G68" s="324">
        <v>36</v>
      </c>
      <c r="H68" s="322"/>
      <c r="I68" s="323">
        <f t="shared" si="2"/>
        <v>0</v>
      </c>
    </row>
    <row r="69" spans="2:9" s="165" customFormat="1" ht="16.25" customHeight="1" x14ac:dyDescent="0.25">
      <c r="B69" s="61"/>
      <c r="C69" s="62"/>
      <c r="D69" s="19"/>
      <c r="E69" s="19"/>
      <c r="F69" s="23"/>
      <c r="G69" s="324">
        <v>0</v>
      </c>
      <c r="H69" s="322"/>
      <c r="I69" s="323">
        <f t="shared" si="2"/>
        <v>0</v>
      </c>
    </row>
    <row r="70" spans="2:9" s="165" customFormat="1" ht="16.25" customHeight="1" x14ac:dyDescent="0.25">
      <c r="B70" s="53" t="s">
        <v>74</v>
      </c>
      <c r="C70" s="109" t="s">
        <v>75</v>
      </c>
      <c r="D70" s="19"/>
      <c r="E70" s="19"/>
      <c r="F70" s="23"/>
      <c r="G70" s="324">
        <v>0</v>
      </c>
      <c r="H70" s="322"/>
      <c r="I70" s="323">
        <f t="shared" si="2"/>
        <v>0</v>
      </c>
    </row>
    <row r="71" spans="2:9" s="165" customFormat="1" ht="16.25" customHeight="1" x14ac:dyDescent="0.25">
      <c r="B71" s="61"/>
      <c r="C71" s="99" t="s">
        <v>68</v>
      </c>
      <c r="D71" s="19"/>
      <c r="E71" s="19"/>
      <c r="F71" s="23" t="s">
        <v>69</v>
      </c>
      <c r="G71" s="324">
        <v>36</v>
      </c>
      <c r="H71" s="322"/>
      <c r="I71" s="323">
        <f t="shared" si="2"/>
        <v>0</v>
      </c>
    </row>
    <row r="72" spans="2:9" s="165" customFormat="1" ht="16.25" customHeight="1" x14ac:dyDescent="0.25">
      <c r="B72" s="61"/>
      <c r="C72" s="99" t="s">
        <v>70</v>
      </c>
      <c r="D72" s="19"/>
      <c r="E72" s="19"/>
      <c r="F72" s="23" t="s">
        <v>69</v>
      </c>
      <c r="G72" s="324">
        <v>36</v>
      </c>
      <c r="H72" s="322"/>
      <c r="I72" s="323">
        <f t="shared" si="2"/>
        <v>0</v>
      </c>
    </row>
    <row r="73" spans="2:9" s="165" customFormat="1" ht="16.25" customHeight="1" x14ac:dyDescent="0.25">
      <c r="B73" s="61"/>
      <c r="C73" s="99" t="s">
        <v>71</v>
      </c>
      <c r="D73" s="19"/>
      <c r="E73" s="19"/>
      <c r="F73" s="23" t="s">
        <v>69</v>
      </c>
      <c r="G73" s="324">
        <v>36</v>
      </c>
      <c r="H73" s="322"/>
      <c r="I73" s="323">
        <f t="shared" si="2"/>
        <v>0</v>
      </c>
    </row>
    <row r="74" spans="2:9" s="165" customFormat="1" ht="16.25" customHeight="1" x14ac:dyDescent="0.25">
      <c r="B74" s="61"/>
      <c r="C74" s="99" t="s">
        <v>72</v>
      </c>
      <c r="D74" s="19"/>
      <c r="E74" s="19"/>
      <c r="F74" s="23" t="s">
        <v>69</v>
      </c>
      <c r="G74" s="324">
        <v>36</v>
      </c>
      <c r="H74" s="322"/>
      <c r="I74" s="323">
        <f t="shared" si="2"/>
        <v>0</v>
      </c>
    </row>
    <row r="75" spans="2:9" s="165" customFormat="1" ht="16.25" customHeight="1" x14ac:dyDescent="0.25">
      <c r="B75" s="61"/>
      <c r="C75" s="99" t="s">
        <v>76</v>
      </c>
      <c r="D75" s="19"/>
      <c r="E75" s="19"/>
      <c r="F75" s="23" t="s">
        <v>69</v>
      </c>
      <c r="G75" s="324">
        <v>36</v>
      </c>
      <c r="H75" s="322"/>
      <c r="I75" s="323">
        <f t="shared" si="2"/>
        <v>0</v>
      </c>
    </row>
    <row r="76" spans="2:9" s="165" customFormat="1" ht="16.25" customHeight="1" x14ac:dyDescent="0.25">
      <c r="B76" s="61"/>
      <c r="C76" s="99"/>
      <c r="D76" s="19"/>
      <c r="E76" s="19"/>
      <c r="F76" s="23"/>
      <c r="G76" s="324">
        <v>0</v>
      </c>
      <c r="H76" s="322"/>
      <c r="I76" s="323">
        <f t="shared" si="2"/>
        <v>0</v>
      </c>
    </row>
    <row r="77" spans="2:9" s="165" customFormat="1" ht="16.25" customHeight="1" x14ac:dyDescent="0.25">
      <c r="B77" s="53" t="s">
        <v>77</v>
      </c>
      <c r="C77" s="109" t="s">
        <v>78</v>
      </c>
      <c r="D77" s="19"/>
      <c r="E77" s="19"/>
      <c r="F77" s="23"/>
      <c r="G77" s="324">
        <v>0</v>
      </c>
      <c r="H77" s="322"/>
      <c r="I77" s="323">
        <f t="shared" si="2"/>
        <v>0</v>
      </c>
    </row>
    <row r="78" spans="2:9" s="165" customFormat="1" ht="16.25" customHeight="1" x14ac:dyDescent="0.25">
      <c r="B78" s="61"/>
      <c r="C78" s="99" t="s">
        <v>79</v>
      </c>
      <c r="D78" s="19"/>
      <c r="E78" s="19"/>
      <c r="F78" s="23" t="s">
        <v>69</v>
      </c>
      <c r="G78" s="324">
        <v>36</v>
      </c>
      <c r="H78" s="322"/>
      <c r="I78" s="323">
        <f t="shared" si="2"/>
        <v>0</v>
      </c>
    </row>
    <row r="79" spans="2:9" s="165" customFormat="1" ht="16.25" customHeight="1" x14ac:dyDescent="0.25">
      <c r="B79" s="61"/>
      <c r="C79" s="99" t="s">
        <v>80</v>
      </c>
      <c r="D79" s="19"/>
      <c r="E79" s="19"/>
      <c r="F79" s="23" t="s">
        <v>69</v>
      </c>
      <c r="G79" s="324">
        <v>36</v>
      </c>
      <c r="H79" s="322"/>
      <c r="I79" s="323">
        <f t="shared" si="2"/>
        <v>0</v>
      </c>
    </row>
    <row r="80" spans="2:9" s="165" customFormat="1" ht="16.25" customHeight="1" x14ac:dyDescent="0.25">
      <c r="B80" s="61"/>
      <c r="C80" s="99" t="s">
        <v>81</v>
      </c>
      <c r="D80" s="19"/>
      <c r="E80" s="19"/>
      <c r="F80" s="23" t="s">
        <v>69</v>
      </c>
      <c r="G80" s="324">
        <v>36</v>
      </c>
      <c r="H80" s="322"/>
      <c r="I80" s="323">
        <f t="shared" si="2"/>
        <v>0</v>
      </c>
    </row>
    <row r="81" spans="2:9" s="165" customFormat="1" ht="16.25" customHeight="1" x14ac:dyDescent="0.25">
      <c r="B81" s="61"/>
      <c r="C81" s="99" t="s">
        <v>274</v>
      </c>
      <c r="D81" s="19"/>
      <c r="E81" s="19"/>
      <c r="F81" s="23" t="s">
        <v>69</v>
      </c>
      <c r="G81" s="324">
        <v>36</v>
      </c>
      <c r="H81" s="322"/>
      <c r="I81" s="323">
        <f t="shared" si="2"/>
        <v>0</v>
      </c>
    </row>
    <row r="82" spans="2:9" s="165" customFormat="1" ht="16.25" customHeight="1" x14ac:dyDescent="0.25">
      <c r="B82" s="61"/>
      <c r="C82" s="99" t="s">
        <v>275</v>
      </c>
      <c r="D82" s="19"/>
      <c r="E82" s="19"/>
      <c r="F82" s="23" t="s">
        <v>69</v>
      </c>
      <c r="G82" s="324">
        <v>36</v>
      </c>
      <c r="H82" s="322"/>
      <c r="I82" s="323">
        <f t="shared" si="2"/>
        <v>0</v>
      </c>
    </row>
    <row r="83" spans="2:9" s="165" customFormat="1" ht="16.25" customHeight="1" x14ac:dyDescent="0.25">
      <c r="B83" s="61"/>
      <c r="C83" s="99" t="s">
        <v>83</v>
      </c>
      <c r="D83" s="19"/>
      <c r="E83" s="19"/>
      <c r="F83" s="23" t="s">
        <v>69</v>
      </c>
      <c r="G83" s="324">
        <v>36</v>
      </c>
      <c r="H83" s="322"/>
      <c r="I83" s="323">
        <f t="shared" si="2"/>
        <v>0</v>
      </c>
    </row>
    <row r="84" spans="2:9" s="165" customFormat="1" ht="16.25" customHeight="1" x14ac:dyDescent="0.25">
      <c r="B84" s="61"/>
      <c r="C84" s="99" t="s">
        <v>84</v>
      </c>
      <c r="D84" s="19"/>
      <c r="E84" s="19"/>
      <c r="F84" s="23" t="s">
        <v>69</v>
      </c>
      <c r="G84" s="324">
        <v>36</v>
      </c>
      <c r="H84" s="322"/>
      <c r="I84" s="323">
        <f t="shared" si="2"/>
        <v>0</v>
      </c>
    </row>
    <row r="85" spans="2:9" s="165" customFormat="1" ht="16.25" customHeight="1" x14ac:dyDescent="0.25">
      <c r="B85" s="61"/>
      <c r="C85" s="99"/>
      <c r="D85" s="19"/>
      <c r="E85" s="19"/>
      <c r="F85" s="23"/>
      <c r="G85" s="324"/>
      <c r="H85" s="322"/>
      <c r="I85" s="323">
        <f t="shared" si="2"/>
        <v>0</v>
      </c>
    </row>
    <row r="86" spans="2:9" s="165" customFormat="1" ht="16.25" customHeight="1" x14ac:dyDescent="0.25">
      <c r="B86" s="651" t="s">
        <v>435</v>
      </c>
      <c r="C86" s="670" t="s">
        <v>436</v>
      </c>
      <c r="D86" s="671"/>
      <c r="E86" s="672"/>
      <c r="F86" s="23"/>
      <c r="G86" s="324"/>
      <c r="H86" s="322"/>
      <c r="I86" s="323">
        <f t="shared" si="2"/>
        <v>0</v>
      </c>
    </row>
    <row r="87" spans="2:9" s="165" customFormat="1" ht="16.25" customHeight="1" x14ac:dyDescent="0.35">
      <c r="B87" s="652" t="s">
        <v>437</v>
      </c>
      <c r="C87" s="713" t="s">
        <v>447</v>
      </c>
      <c r="D87" s="714"/>
      <c r="E87" s="715"/>
      <c r="F87" s="653"/>
      <c r="G87" s="324"/>
      <c r="H87" s="322"/>
      <c r="I87" s="323">
        <f t="shared" si="2"/>
        <v>0</v>
      </c>
    </row>
    <row r="88" spans="2:9" s="165" customFormat="1" ht="16.25" customHeight="1" x14ac:dyDescent="0.35">
      <c r="B88" s="652" t="s">
        <v>440</v>
      </c>
      <c r="C88" s="656" t="s">
        <v>444</v>
      </c>
      <c r="D88" s="657"/>
      <c r="E88" s="658"/>
      <c r="F88" s="653" t="s">
        <v>313</v>
      </c>
      <c r="G88" s="324"/>
      <c r="H88" s="322"/>
      <c r="I88" s="323">
        <f t="shared" si="2"/>
        <v>0</v>
      </c>
    </row>
    <row r="89" spans="2:9" s="165" customFormat="1" ht="16.25" customHeight="1" x14ac:dyDescent="0.35">
      <c r="B89" s="652" t="s">
        <v>441</v>
      </c>
      <c r="C89" s="656" t="s">
        <v>445</v>
      </c>
      <c r="D89" s="657"/>
      <c r="E89" s="658"/>
      <c r="F89" s="653" t="s">
        <v>313</v>
      </c>
      <c r="G89" s="324"/>
      <c r="H89" s="322"/>
      <c r="I89" s="323">
        <f t="shared" si="2"/>
        <v>0</v>
      </c>
    </row>
    <row r="90" spans="2:9" s="165" customFormat="1" ht="16.25" customHeight="1" x14ac:dyDescent="0.35">
      <c r="B90" s="652" t="s">
        <v>442</v>
      </c>
      <c r="C90" s="656" t="s">
        <v>446</v>
      </c>
      <c r="D90" s="657"/>
      <c r="E90" s="658"/>
      <c r="F90" s="653" t="s">
        <v>313</v>
      </c>
      <c r="G90" s="324">
        <v>2</v>
      </c>
      <c r="H90" s="322">
        <v>150000000</v>
      </c>
      <c r="I90" s="323">
        <f t="shared" si="2"/>
        <v>300000000</v>
      </c>
    </row>
    <row r="91" spans="2:9" s="165" customFormat="1" ht="16.25" customHeight="1" x14ac:dyDescent="0.35">
      <c r="B91" s="652" t="s">
        <v>443</v>
      </c>
      <c r="C91" s="713" t="s">
        <v>449</v>
      </c>
      <c r="D91" s="714"/>
      <c r="E91" s="715"/>
      <c r="F91" s="653" t="s">
        <v>313</v>
      </c>
      <c r="G91" s="324"/>
      <c r="H91" s="322"/>
      <c r="I91" s="323">
        <f t="shared" si="2"/>
        <v>0</v>
      </c>
    </row>
    <row r="92" spans="2:9" s="165" customFormat="1" ht="16.25" customHeight="1" x14ac:dyDescent="0.35">
      <c r="B92" s="652" t="s">
        <v>448</v>
      </c>
      <c r="C92" s="656" t="s">
        <v>450</v>
      </c>
      <c r="D92" s="657"/>
      <c r="E92" s="658"/>
      <c r="F92" s="653" t="s">
        <v>313</v>
      </c>
      <c r="G92" s="324">
        <v>1</v>
      </c>
      <c r="H92" s="322">
        <v>307161987</v>
      </c>
      <c r="I92" s="323">
        <f t="shared" si="2"/>
        <v>307161987</v>
      </c>
    </row>
    <row r="93" spans="2:9" s="165" customFormat="1" ht="16.25" customHeight="1" x14ac:dyDescent="0.25">
      <c r="B93" s="652"/>
      <c r="C93" s="656"/>
      <c r="D93" s="657"/>
      <c r="E93" s="658"/>
      <c r="F93" s="654"/>
      <c r="G93" s="324"/>
      <c r="H93" s="322"/>
      <c r="I93" s="323">
        <f t="shared" si="2"/>
        <v>0</v>
      </c>
    </row>
    <row r="94" spans="2:9" s="165" customFormat="1" ht="16.25" customHeight="1" x14ac:dyDescent="0.25">
      <c r="B94" s="652" t="s">
        <v>438</v>
      </c>
      <c r="C94" s="673" t="s">
        <v>439</v>
      </c>
      <c r="D94" s="674"/>
      <c r="E94" s="675"/>
      <c r="F94" s="659" t="s">
        <v>207</v>
      </c>
      <c r="G94" s="324"/>
      <c r="H94" s="322"/>
      <c r="I94" s="323">
        <f t="shared" si="2"/>
        <v>0</v>
      </c>
    </row>
    <row r="95" spans="2:9" s="165" customFormat="1" ht="16.25" customHeight="1" x14ac:dyDescent="0.25">
      <c r="B95" s="61"/>
      <c r="C95" s="99"/>
      <c r="D95" s="19"/>
      <c r="E95" s="19"/>
      <c r="F95" s="23"/>
      <c r="G95" s="324"/>
      <c r="H95" s="322"/>
      <c r="I95" s="323"/>
    </row>
    <row r="96" spans="2:9" s="165" customFormat="1" ht="16.25" customHeight="1" x14ac:dyDescent="0.25">
      <c r="B96" s="53" t="s">
        <v>85</v>
      </c>
      <c r="C96" s="109" t="s">
        <v>86</v>
      </c>
      <c r="D96" s="19"/>
      <c r="E96" s="19"/>
      <c r="F96" s="23"/>
      <c r="G96" s="324">
        <v>0</v>
      </c>
      <c r="H96" s="322"/>
      <c r="I96" s="323">
        <f t="shared" si="2"/>
        <v>0</v>
      </c>
    </row>
    <row r="97" spans="2:9" s="165" customFormat="1" ht="16.25" customHeight="1" x14ac:dyDescent="0.25">
      <c r="B97" s="61"/>
      <c r="C97" s="99" t="s">
        <v>87</v>
      </c>
      <c r="D97" s="19"/>
      <c r="E97" s="19"/>
      <c r="F97" s="23" t="s">
        <v>88</v>
      </c>
      <c r="G97" s="324">
        <v>240</v>
      </c>
      <c r="H97" s="322"/>
      <c r="I97" s="323">
        <f t="shared" si="2"/>
        <v>0</v>
      </c>
    </row>
    <row r="98" spans="2:9" s="165" customFormat="1" ht="16.25" customHeight="1" x14ac:dyDescent="0.25">
      <c r="B98" s="61"/>
      <c r="C98" s="99" t="s">
        <v>89</v>
      </c>
      <c r="D98" s="19"/>
      <c r="E98" s="19"/>
      <c r="F98" s="23" t="s">
        <v>88</v>
      </c>
      <c r="G98" s="324">
        <v>240</v>
      </c>
      <c r="H98" s="322"/>
      <c r="I98" s="323">
        <f t="shared" si="2"/>
        <v>0</v>
      </c>
    </row>
    <row r="99" spans="2:9" s="165" customFormat="1" ht="16.25" customHeight="1" thickBot="1" x14ac:dyDescent="0.3">
      <c r="B99" s="63"/>
      <c r="C99" s="347" t="s">
        <v>276</v>
      </c>
      <c r="D99" s="5"/>
      <c r="E99" s="5"/>
      <c r="F99" s="110" t="s">
        <v>88</v>
      </c>
      <c r="G99" s="327">
        <v>240</v>
      </c>
      <c r="H99" s="328"/>
      <c r="I99" s="323">
        <f t="shared" si="2"/>
        <v>0</v>
      </c>
    </row>
    <row r="100" spans="2:9" s="165" customFormat="1" ht="16.25" customHeight="1" thickBot="1" x14ac:dyDescent="0.3">
      <c r="B100" s="33" t="s">
        <v>90</v>
      </c>
      <c r="C100" s="34"/>
      <c r="D100" s="49"/>
      <c r="E100" s="34"/>
      <c r="F100" s="50"/>
      <c r="G100" s="35"/>
      <c r="H100" s="339"/>
      <c r="I100" s="331">
        <f>SUM(I64:I99)</f>
        <v>607161987</v>
      </c>
    </row>
    <row r="101" spans="2:9" s="165" customFormat="1" ht="16.25" customHeight="1" thickBot="1" x14ac:dyDescent="0.3">
      <c r="B101" s="4"/>
      <c r="C101" s="5"/>
      <c r="D101" s="5"/>
      <c r="E101" s="5"/>
      <c r="F101" s="111"/>
      <c r="G101" s="6"/>
      <c r="H101" s="313"/>
      <c r="I101" s="348"/>
    </row>
    <row r="102" spans="2:9" s="165" customFormat="1" ht="18.75" customHeight="1" x14ac:dyDescent="0.25">
      <c r="B102" s="64" t="s">
        <v>91</v>
      </c>
      <c r="C102" s="36"/>
      <c r="D102" s="36"/>
      <c r="E102" s="36"/>
      <c r="F102" s="51"/>
      <c r="G102" s="37"/>
      <c r="H102" s="332"/>
      <c r="I102" s="349"/>
    </row>
    <row r="103" spans="2:9" s="165" customFormat="1" ht="12.75" customHeight="1" thickBot="1" x14ac:dyDescent="0.3">
      <c r="B103" s="65"/>
      <c r="C103" s="38"/>
      <c r="D103" s="38"/>
      <c r="E103" s="38"/>
      <c r="F103" s="112"/>
      <c r="G103" s="39"/>
      <c r="H103" s="334"/>
      <c r="I103" s="350" t="s">
        <v>92</v>
      </c>
    </row>
    <row r="104" spans="2:9" s="165" customFormat="1" ht="21" customHeight="1" x14ac:dyDescent="0.25">
      <c r="B104" s="64" t="s">
        <v>2</v>
      </c>
      <c r="C104" s="66" t="s">
        <v>3</v>
      </c>
      <c r="D104" s="9"/>
      <c r="E104" s="9"/>
      <c r="F104" s="67" t="s">
        <v>4</v>
      </c>
      <c r="G104" s="11" t="s">
        <v>5</v>
      </c>
      <c r="H104" s="351" t="s">
        <v>6</v>
      </c>
      <c r="I104" s="352" t="s">
        <v>7</v>
      </c>
    </row>
    <row r="105" spans="2:9" s="165" customFormat="1" ht="15.75" customHeight="1" thickBot="1" x14ac:dyDescent="0.3">
      <c r="B105" s="68"/>
      <c r="C105" s="69"/>
      <c r="D105" s="13"/>
      <c r="E105" s="13"/>
      <c r="F105" s="70"/>
      <c r="G105" s="15"/>
      <c r="H105" s="353" t="s">
        <v>8</v>
      </c>
      <c r="I105" s="354" t="s">
        <v>8</v>
      </c>
    </row>
    <row r="106" spans="2:9" s="165" customFormat="1" ht="18.75" customHeight="1" x14ac:dyDescent="0.25">
      <c r="B106" s="16">
        <v>2100</v>
      </c>
      <c r="C106" s="318" t="s">
        <v>93</v>
      </c>
      <c r="D106" s="5"/>
      <c r="E106" s="5"/>
      <c r="F106" s="110"/>
      <c r="G106" s="355"/>
      <c r="H106" s="328"/>
      <c r="I106" s="356"/>
    </row>
    <row r="107" spans="2:9" s="165" customFormat="1" ht="10.5" customHeight="1" x14ac:dyDescent="0.25">
      <c r="B107" s="16"/>
      <c r="C107" s="318"/>
      <c r="D107" s="5"/>
      <c r="E107" s="5"/>
      <c r="F107" s="110"/>
      <c r="G107" s="45"/>
      <c r="H107" s="328"/>
      <c r="I107" s="356"/>
    </row>
    <row r="108" spans="2:9" s="165" customFormat="1" ht="12.75" customHeight="1" x14ac:dyDescent="0.25">
      <c r="B108" s="28">
        <v>21.01</v>
      </c>
      <c r="C108" s="54" t="s">
        <v>94</v>
      </c>
      <c r="D108" s="29"/>
      <c r="E108" s="19"/>
      <c r="F108" s="23"/>
      <c r="G108" s="60"/>
      <c r="H108" s="322"/>
      <c r="I108" s="357"/>
    </row>
    <row r="109" spans="2:9" s="165" customFormat="1" ht="12.75" customHeight="1" x14ac:dyDescent="0.25">
      <c r="B109" s="28"/>
      <c r="C109" s="54"/>
      <c r="D109" s="29"/>
      <c r="E109" s="19"/>
      <c r="F109" s="23"/>
      <c r="G109" s="60"/>
      <c r="H109" s="322"/>
      <c r="I109" s="357"/>
    </row>
    <row r="110" spans="2:9" s="165" customFormat="1" ht="12.75" customHeight="1" x14ac:dyDescent="0.25">
      <c r="B110" s="28"/>
      <c r="C110" s="20" t="s">
        <v>95</v>
      </c>
      <c r="D110" s="29"/>
      <c r="E110" s="19"/>
      <c r="F110" s="23"/>
      <c r="G110" s="60"/>
      <c r="H110" s="322"/>
      <c r="I110" s="357"/>
    </row>
    <row r="111" spans="2:9" s="165" customFormat="1" ht="12.75" customHeight="1" x14ac:dyDescent="0.25">
      <c r="B111" s="28"/>
      <c r="C111" s="19"/>
      <c r="D111" s="29"/>
      <c r="E111" s="19"/>
      <c r="F111" s="23"/>
      <c r="G111" s="60"/>
      <c r="H111" s="322"/>
      <c r="I111" s="357"/>
    </row>
    <row r="112" spans="2:9" s="165" customFormat="1" ht="12.75" customHeight="1" x14ac:dyDescent="0.25">
      <c r="B112" s="28"/>
      <c r="C112" s="20" t="s">
        <v>96</v>
      </c>
      <c r="D112" s="29"/>
      <c r="E112" s="19"/>
      <c r="F112" s="23" t="s">
        <v>97</v>
      </c>
      <c r="G112" s="324">
        <v>500</v>
      </c>
      <c r="H112" s="322"/>
      <c r="I112" s="323">
        <f>+G112*H112</f>
        <v>0</v>
      </c>
    </row>
    <row r="113" spans="2:9" s="165" customFormat="1" ht="12.75" customHeight="1" x14ac:dyDescent="0.25">
      <c r="B113" s="28"/>
      <c r="C113" s="54"/>
      <c r="D113" s="29"/>
      <c r="E113" s="19"/>
      <c r="F113" s="23"/>
      <c r="G113" s="324"/>
      <c r="H113" s="322"/>
      <c r="I113" s="323"/>
    </row>
    <row r="114" spans="2:9" s="165" customFormat="1" ht="12.75" customHeight="1" x14ac:dyDescent="0.25">
      <c r="B114" s="28" t="s">
        <v>98</v>
      </c>
      <c r="C114" s="54" t="s">
        <v>99</v>
      </c>
      <c r="D114" s="29"/>
      <c r="E114" s="19"/>
      <c r="F114" s="23"/>
      <c r="G114" s="324"/>
      <c r="H114" s="322"/>
      <c r="I114" s="323"/>
    </row>
    <row r="115" spans="2:9" s="165" customFormat="1" ht="12.75" customHeight="1" x14ac:dyDescent="0.25">
      <c r="B115" s="28"/>
      <c r="C115" s="54"/>
      <c r="D115" s="29"/>
      <c r="E115" s="19"/>
      <c r="F115" s="23"/>
      <c r="G115" s="324"/>
      <c r="H115" s="322"/>
      <c r="I115" s="323"/>
    </row>
    <row r="116" spans="2:9" s="165" customFormat="1" ht="12.75" customHeight="1" x14ac:dyDescent="0.25">
      <c r="B116" s="22"/>
      <c r="C116" s="20" t="s">
        <v>100</v>
      </c>
      <c r="D116" s="19"/>
      <c r="E116" s="19"/>
      <c r="F116" s="23"/>
      <c r="G116" s="324"/>
      <c r="H116" s="337"/>
      <c r="I116" s="323"/>
    </row>
    <row r="117" spans="2:9" s="165" customFormat="1" ht="12.75" customHeight="1" x14ac:dyDescent="0.25">
      <c r="B117" s="22"/>
      <c r="C117" s="20" t="s">
        <v>101</v>
      </c>
      <c r="D117" s="19"/>
      <c r="E117" s="19"/>
      <c r="F117" s="23" t="s">
        <v>54</v>
      </c>
      <c r="G117" s="324">
        <v>700</v>
      </c>
      <c r="H117" s="337"/>
      <c r="I117" s="323">
        <f>+G117*H117</f>
        <v>0</v>
      </c>
    </row>
    <row r="118" spans="2:9" s="165" customFormat="1" ht="12.75" customHeight="1" x14ac:dyDescent="0.25">
      <c r="B118" s="22"/>
      <c r="C118" s="20"/>
      <c r="D118" s="19"/>
      <c r="E118" s="19"/>
      <c r="F118" s="23"/>
      <c r="G118" s="324"/>
      <c r="H118" s="337"/>
      <c r="I118" s="323"/>
    </row>
    <row r="119" spans="2:9" s="165" customFormat="1" ht="12.75" customHeight="1" x14ac:dyDescent="0.25">
      <c r="B119" s="28" t="s">
        <v>102</v>
      </c>
      <c r="C119" s="54" t="s">
        <v>103</v>
      </c>
      <c r="D119" s="19"/>
      <c r="E119" s="19"/>
      <c r="F119" s="23" t="s">
        <v>38</v>
      </c>
      <c r="G119" s="324"/>
      <c r="H119" s="337"/>
      <c r="I119" s="323"/>
    </row>
    <row r="120" spans="2:9" s="165" customFormat="1" ht="12.75" customHeight="1" x14ac:dyDescent="0.25">
      <c r="B120" s="28"/>
      <c r="C120" s="54"/>
      <c r="D120" s="19"/>
      <c r="E120" s="19"/>
      <c r="F120" s="23"/>
      <c r="G120" s="324"/>
      <c r="H120" s="337"/>
      <c r="I120" s="323"/>
    </row>
    <row r="121" spans="2:9" s="165" customFormat="1" ht="12.75" customHeight="1" x14ac:dyDescent="0.25">
      <c r="B121" s="28"/>
      <c r="C121" s="54" t="s">
        <v>104</v>
      </c>
      <c r="D121" s="19"/>
      <c r="E121" s="19"/>
      <c r="F121" s="23"/>
      <c r="G121" s="324"/>
      <c r="H121" s="337"/>
      <c r="I121" s="323"/>
    </row>
    <row r="122" spans="2:9" s="165" customFormat="1" ht="12.75" customHeight="1" x14ac:dyDescent="0.25">
      <c r="B122" s="28"/>
      <c r="C122" s="54"/>
      <c r="D122" s="19"/>
      <c r="E122" s="19"/>
      <c r="F122" s="23"/>
      <c r="G122" s="324"/>
      <c r="H122" s="337"/>
      <c r="I122" s="323"/>
    </row>
    <row r="123" spans="2:9" s="165" customFormat="1" ht="12.75" customHeight="1" x14ac:dyDescent="0.25">
      <c r="B123" s="28"/>
      <c r="C123" s="20" t="s">
        <v>105</v>
      </c>
      <c r="D123" s="19"/>
      <c r="E123" s="19"/>
      <c r="F123" s="23" t="s">
        <v>106</v>
      </c>
      <c r="G123" s="324">
        <v>1000</v>
      </c>
      <c r="H123" s="337"/>
      <c r="I123" s="323">
        <f>+G123*H123</f>
        <v>0</v>
      </c>
    </row>
    <row r="124" spans="2:9" s="165" customFormat="1" ht="12.75" customHeight="1" x14ac:dyDescent="0.25">
      <c r="B124" s="28"/>
      <c r="C124" s="54"/>
      <c r="D124" s="19"/>
      <c r="E124" s="19"/>
      <c r="F124" s="23"/>
      <c r="G124" s="358"/>
      <c r="H124" s="337"/>
      <c r="I124" s="323"/>
    </row>
    <row r="125" spans="2:9" s="165" customFormat="1" ht="12.75" customHeight="1" x14ac:dyDescent="0.25">
      <c r="B125" s="28"/>
      <c r="C125" s="20" t="s">
        <v>107</v>
      </c>
      <c r="D125" s="19"/>
      <c r="E125" s="19"/>
      <c r="F125" s="23" t="s">
        <v>106</v>
      </c>
      <c r="G125" s="358"/>
      <c r="H125" s="337"/>
      <c r="I125" s="323">
        <f>+G125*H125</f>
        <v>0</v>
      </c>
    </row>
    <row r="126" spans="2:9" s="165" customFormat="1" ht="12.75" customHeight="1" x14ac:dyDescent="0.25">
      <c r="B126" s="28"/>
      <c r="C126" s="54"/>
      <c r="D126" s="19"/>
      <c r="E126" s="19"/>
      <c r="F126" s="23"/>
      <c r="G126" s="358"/>
      <c r="H126" s="337"/>
      <c r="I126" s="323"/>
    </row>
    <row r="127" spans="2:9" s="165" customFormat="1" ht="12.75" customHeight="1" x14ac:dyDescent="0.25">
      <c r="B127" s="28"/>
      <c r="C127" s="54" t="s">
        <v>108</v>
      </c>
      <c r="D127" s="19"/>
      <c r="E127" s="19"/>
      <c r="F127" s="23"/>
      <c r="G127" s="358"/>
      <c r="H127" s="337"/>
      <c r="I127" s="323"/>
    </row>
    <row r="128" spans="2:9" s="165" customFormat="1" ht="12.75" customHeight="1" x14ac:dyDescent="0.25">
      <c r="B128" s="28"/>
      <c r="C128" s="54"/>
      <c r="D128" s="19"/>
      <c r="E128" s="19"/>
      <c r="F128" s="23"/>
      <c r="G128" s="358"/>
      <c r="H128" s="337"/>
      <c r="I128" s="323"/>
    </row>
    <row r="129" spans="2:11" s="165" customFormat="1" ht="12.75" customHeight="1" x14ac:dyDescent="0.25">
      <c r="B129" s="28"/>
      <c r="C129" s="20" t="s">
        <v>109</v>
      </c>
      <c r="D129" s="19"/>
      <c r="E129" s="19"/>
      <c r="F129" s="23" t="s">
        <v>106</v>
      </c>
      <c r="G129" s="358">
        <v>13000</v>
      </c>
      <c r="H129" s="337"/>
      <c r="I129" s="323">
        <f>+G129*H129</f>
        <v>0</v>
      </c>
      <c r="K129" s="359"/>
    </row>
    <row r="130" spans="2:11" s="165" customFormat="1" ht="10.5" customHeight="1" x14ac:dyDescent="0.25">
      <c r="B130" s="28"/>
      <c r="C130" s="54"/>
      <c r="D130" s="19"/>
      <c r="E130" s="19"/>
      <c r="F130" s="23"/>
      <c r="G130" s="358"/>
      <c r="H130" s="337"/>
      <c r="I130" s="323"/>
    </row>
    <row r="131" spans="2:11" s="165" customFormat="1" ht="12.75" customHeight="1" x14ac:dyDescent="0.25">
      <c r="B131" s="28"/>
      <c r="C131" s="20" t="s">
        <v>110</v>
      </c>
      <c r="D131" s="19"/>
      <c r="E131" s="19"/>
      <c r="F131" s="23" t="s">
        <v>106</v>
      </c>
      <c r="G131" s="358"/>
      <c r="H131" s="337"/>
      <c r="I131" s="323">
        <f>+G131*H131</f>
        <v>0</v>
      </c>
    </row>
    <row r="132" spans="2:11" s="165" customFormat="1" ht="12.75" customHeight="1" x14ac:dyDescent="0.25">
      <c r="B132" s="22"/>
      <c r="C132" s="20"/>
      <c r="D132" s="19"/>
      <c r="E132" s="19"/>
      <c r="F132" s="23"/>
      <c r="G132" s="358"/>
      <c r="H132" s="337"/>
      <c r="I132" s="323"/>
    </row>
    <row r="133" spans="2:11" s="165" customFormat="1" ht="12.75" customHeight="1" thickBot="1" x14ac:dyDescent="0.3">
      <c r="B133" s="32"/>
      <c r="C133" s="71"/>
      <c r="D133" s="5"/>
      <c r="E133" s="5"/>
      <c r="F133" s="110"/>
      <c r="G133" s="360"/>
      <c r="H133" s="361"/>
      <c r="I133" s="356"/>
    </row>
    <row r="134" spans="2:11" s="165" customFormat="1" ht="18" customHeight="1" thickBot="1" x14ac:dyDescent="0.3">
      <c r="B134" s="33" t="s">
        <v>115</v>
      </c>
      <c r="C134" s="34"/>
      <c r="D134" s="34"/>
      <c r="E134" s="34"/>
      <c r="F134" s="34"/>
      <c r="G134" s="35"/>
      <c r="H134" s="330"/>
      <c r="I134" s="331">
        <f>SUM(I112:I133)</f>
        <v>0</v>
      </c>
    </row>
    <row r="135" spans="2:11" s="165" customFormat="1" ht="12.75" customHeight="1" x14ac:dyDescent="0.25">
      <c r="B135" s="4"/>
      <c r="C135" s="5"/>
      <c r="D135" s="5"/>
      <c r="E135" s="5"/>
      <c r="F135" s="5"/>
      <c r="G135" s="6"/>
      <c r="H135" s="313"/>
      <c r="I135" s="362"/>
    </row>
    <row r="136" spans="2:11" s="165" customFormat="1" ht="17.75" customHeight="1" thickBot="1" x14ac:dyDescent="0.3">
      <c r="B136" s="4"/>
      <c r="C136" s="5"/>
      <c r="D136" s="5"/>
      <c r="E136" s="5"/>
      <c r="F136" s="5"/>
      <c r="G136" s="6"/>
      <c r="H136" s="313"/>
      <c r="I136" s="362"/>
    </row>
    <row r="137" spans="2:11" s="165" customFormat="1" ht="17.75" customHeight="1" x14ac:dyDescent="0.25">
      <c r="B137" s="64" t="s">
        <v>2</v>
      </c>
      <c r="C137" s="66" t="s">
        <v>3</v>
      </c>
      <c r="D137" s="9"/>
      <c r="E137" s="9"/>
      <c r="F137" s="67" t="s">
        <v>4</v>
      </c>
      <c r="G137" s="11" t="s">
        <v>5</v>
      </c>
      <c r="H137" s="351" t="s">
        <v>6</v>
      </c>
      <c r="I137" s="352" t="s">
        <v>7</v>
      </c>
    </row>
    <row r="138" spans="2:11" s="165" customFormat="1" ht="17.75" customHeight="1" thickBot="1" x14ac:dyDescent="0.3">
      <c r="B138" s="68"/>
      <c r="C138" s="69"/>
      <c r="D138" s="13"/>
      <c r="E138" s="13"/>
      <c r="F138" s="70"/>
      <c r="G138" s="15"/>
      <c r="H138" s="353" t="s">
        <v>8</v>
      </c>
      <c r="I138" s="354" t="s">
        <v>8</v>
      </c>
    </row>
    <row r="139" spans="2:11" s="165" customFormat="1" ht="17.75" customHeight="1" x14ac:dyDescent="0.25">
      <c r="B139" s="16">
        <v>2200</v>
      </c>
      <c r="C139" s="17" t="s">
        <v>116</v>
      </c>
      <c r="D139" s="5"/>
      <c r="E139" s="41"/>
      <c r="F139" s="111"/>
      <c r="G139" s="72"/>
      <c r="H139" s="363"/>
      <c r="I139" s="356"/>
    </row>
    <row r="140" spans="2:11" s="165" customFormat="1" ht="17.75" customHeight="1" x14ac:dyDescent="0.25">
      <c r="B140" s="28" t="s">
        <v>134</v>
      </c>
      <c r="C140" s="54" t="s">
        <v>135</v>
      </c>
      <c r="D140" s="29"/>
      <c r="E140" s="19"/>
      <c r="F140" s="23"/>
      <c r="G140" s="324"/>
      <c r="H140" s="337"/>
      <c r="I140" s="323"/>
    </row>
    <row r="141" spans="2:11" s="165" customFormat="1" ht="17.75" customHeight="1" x14ac:dyDescent="0.25">
      <c r="B141" s="31"/>
      <c r="C141" s="20" t="s">
        <v>136</v>
      </c>
      <c r="D141" s="19"/>
      <c r="E141" s="19"/>
      <c r="F141" s="23" t="s">
        <v>38</v>
      </c>
      <c r="G141" s="324"/>
      <c r="H141" s="337"/>
      <c r="I141" s="323"/>
    </row>
    <row r="142" spans="2:11" s="165" customFormat="1" ht="17.75" customHeight="1" x14ac:dyDescent="0.25">
      <c r="B142" s="31"/>
      <c r="C142" s="20" t="s">
        <v>137</v>
      </c>
      <c r="D142" s="19"/>
      <c r="E142" s="19"/>
      <c r="F142" s="23" t="s">
        <v>106</v>
      </c>
      <c r="G142" s="324"/>
      <c r="H142" s="337"/>
      <c r="I142" s="323">
        <f>+G142*H142</f>
        <v>0</v>
      </c>
    </row>
    <row r="143" spans="2:11" s="165" customFormat="1" ht="17.75" customHeight="1" x14ac:dyDescent="0.25">
      <c r="B143" s="31"/>
      <c r="C143" s="20" t="s">
        <v>138</v>
      </c>
      <c r="D143" s="19"/>
      <c r="E143" s="19"/>
      <c r="F143" s="23" t="s">
        <v>106</v>
      </c>
      <c r="G143" s="324">
        <v>1500</v>
      </c>
      <c r="H143" s="337"/>
      <c r="I143" s="323">
        <f>+G143*H143</f>
        <v>0</v>
      </c>
    </row>
    <row r="144" spans="2:11" s="165" customFormat="1" ht="17.75" customHeight="1" thickBot="1" x14ac:dyDescent="0.3">
      <c r="B144" s="16"/>
      <c r="C144" s="17"/>
      <c r="D144" s="5"/>
      <c r="E144" s="5"/>
      <c r="F144" s="110"/>
      <c r="G144" s="360"/>
      <c r="H144" s="363"/>
      <c r="I144" s="356"/>
    </row>
    <row r="145" spans="2:9" s="165" customFormat="1" ht="17.75" customHeight="1" thickBot="1" x14ac:dyDescent="0.3">
      <c r="B145" s="76" t="s">
        <v>142</v>
      </c>
      <c r="C145" s="77"/>
      <c r="D145" s="77"/>
      <c r="E145" s="77"/>
      <c r="F145" s="77"/>
      <c r="G145" s="78"/>
      <c r="H145" s="364"/>
      <c r="I145" s="331">
        <f>SUM(I142:I144)</f>
        <v>0</v>
      </c>
    </row>
    <row r="146" spans="2:9" s="165" customFormat="1" ht="17.75" customHeight="1" x14ac:dyDescent="0.25">
      <c r="B146" s="9"/>
      <c r="C146" s="36"/>
      <c r="D146" s="36"/>
      <c r="E146" s="36"/>
      <c r="F146" s="36"/>
      <c r="G146" s="37"/>
      <c r="H146" s="332"/>
      <c r="I146" s="333"/>
    </row>
    <row r="147" spans="2:9" s="165" customFormat="1" ht="20.149999999999999" customHeight="1" thickBot="1" x14ac:dyDescent="0.3">
      <c r="B147" s="13"/>
      <c r="C147" s="38"/>
      <c r="D147" s="38"/>
      <c r="E147" s="38"/>
      <c r="F147" s="112"/>
      <c r="G147" s="39"/>
      <c r="H147" s="334"/>
      <c r="I147" s="365"/>
    </row>
    <row r="148" spans="2:9" s="165" customFormat="1" ht="20.149999999999999" customHeight="1" x14ac:dyDescent="0.25">
      <c r="B148" s="64" t="s">
        <v>2</v>
      </c>
      <c r="C148" s="9" t="s">
        <v>3</v>
      </c>
      <c r="D148" s="9"/>
      <c r="E148" s="9"/>
      <c r="F148" s="10" t="s">
        <v>4</v>
      </c>
      <c r="G148" s="11" t="s">
        <v>5</v>
      </c>
      <c r="H148" s="366" t="s">
        <v>6</v>
      </c>
      <c r="I148" s="352" t="s">
        <v>7</v>
      </c>
    </row>
    <row r="149" spans="2:9" s="165" customFormat="1" ht="20.149999999999999" customHeight="1" thickBot="1" x14ac:dyDescent="0.3">
      <c r="B149" s="68"/>
      <c r="C149" s="13"/>
      <c r="D149" s="13"/>
      <c r="E149" s="13"/>
      <c r="F149" s="70"/>
      <c r="G149" s="15"/>
      <c r="H149" s="367" t="s">
        <v>8</v>
      </c>
      <c r="I149" s="354" t="s">
        <v>8</v>
      </c>
    </row>
    <row r="150" spans="2:9" s="165" customFormat="1" ht="20.149999999999999" customHeight="1" x14ac:dyDescent="0.25">
      <c r="B150" s="368"/>
      <c r="C150" s="17"/>
      <c r="D150" s="4"/>
      <c r="E150" s="4"/>
      <c r="F150" s="369"/>
      <c r="G150" s="84"/>
      <c r="H150" s="320"/>
      <c r="I150" s="370"/>
    </row>
    <row r="151" spans="2:9" s="165" customFormat="1" ht="20.149999999999999" customHeight="1" x14ac:dyDescent="0.25">
      <c r="B151" s="85">
        <v>3300</v>
      </c>
      <c r="C151" s="54" t="s">
        <v>170</v>
      </c>
      <c r="D151" s="19"/>
      <c r="E151" s="19"/>
      <c r="F151" s="23"/>
      <c r="G151" s="86"/>
      <c r="H151" s="322"/>
      <c r="I151" s="357"/>
    </row>
    <row r="152" spans="2:9" s="165" customFormat="1" ht="20.149999999999999" customHeight="1" x14ac:dyDescent="0.25">
      <c r="B152" s="82"/>
      <c r="C152" s="20"/>
      <c r="D152" s="19"/>
      <c r="E152" s="19"/>
      <c r="F152" s="23"/>
      <c r="G152" s="60"/>
      <c r="H152" s="322"/>
      <c r="I152" s="357"/>
    </row>
    <row r="153" spans="2:9" s="165" customFormat="1" ht="20.149999999999999" customHeight="1" x14ac:dyDescent="0.25">
      <c r="B153" s="81" t="s">
        <v>277</v>
      </c>
      <c r="C153" s="20" t="s">
        <v>278</v>
      </c>
      <c r="D153" s="19"/>
      <c r="E153" s="19"/>
      <c r="F153" s="23" t="s">
        <v>54</v>
      </c>
      <c r="G153" s="324">
        <v>3000</v>
      </c>
      <c r="H153" s="371"/>
      <c r="I153" s="323">
        <f>+G153*H153</f>
        <v>0</v>
      </c>
    </row>
    <row r="154" spans="2:9" s="165" customFormat="1" ht="20.149999999999999" customHeight="1" x14ac:dyDescent="0.25">
      <c r="B154" s="56"/>
      <c r="C154" s="20"/>
      <c r="D154" s="19"/>
      <c r="E154" s="19"/>
      <c r="F154" s="23"/>
      <c r="G154" s="324"/>
      <c r="H154" s="371"/>
      <c r="I154" s="323"/>
    </row>
    <row r="155" spans="2:9" s="165" customFormat="1" ht="20.149999999999999" customHeight="1" x14ac:dyDescent="0.25">
      <c r="B155" s="81" t="s">
        <v>177</v>
      </c>
      <c r="C155" s="20" t="s">
        <v>178</v>
      </c>
      <c r="D155" s="19"/>
      <c r="E155" s="19"/>
      <c r="F155" s="23" t="s">
        <v>88</v>
      </c>
      <c r="G155" s="324">
        <v>420</v>
      </c>
      <c r="H155" s="371"/>
      <c r="I155" s="323">
        <f>+G155*H155</f>
        <v>0</v>
      </c>
    </row>
    <row r="156" spans="2:9" s="165" customFormat="1" ht="20.149999999999999" customHeight="1" x14ac:dyDescent="0.25">
      <c r="B156" s="56"/>
      <c r="C156" s="20"/>
      <c r="D156" s="19"/>
      <c r="E156" s="19"/>
      <c r="F156" s="23"/>
      <c r="G156" s="324"/>
      <c r="H156" s="371"/>
      <c r="I156" s="323"/>
    </row>
    <row r="157" spans="2:9" s="165" customFormat="1" ht="20.149999999999999" customHeight="1" x14ac:dyDescent="0.25">
      <c r="B157" s="81" t="s">
        <v>179</v>
      </c>
      <c r="C157" s="20" t="s">
        <v>180</v>
      </c>
      <c r="D157" s="19"/>
      <c r="E157" s="19"/>
      <c r="F157" s="23" t="s">
        <v>88</v>
      </c>
      <c r="G157" s="324">
        <v>40</v>
      </c>
      <c r="H157" s="371"/>
      <c r="I157" s="323">
        <f>+G157*H157</f>
        <v>0</v>
      </c>
    </row>
    <row r="158" spans="2:9" s="165" customFormat="1" ht="20.149999999999999" customHeight="1" thickBot="1" x14ac:dyDescent="0.3">
      <c r="B158" s="372"/>
      <c r="C158" s="71"/>
      <c r="D158" s="5"/>
      <c r="E158" s="5"/>
      <c r="F158" s="110"/>
      <c r="G158" s="373"/>
      <c r="H158" s="374"/>
      <c r="I158" s="329"/>
    </row>
    <row r="159" spans="2:9" s="165" customFormat="1" ht="20.149999999999999" customHeight="1" thickBot="1" x14ac:dyDescent="0.3">
      <c r="B159" s="76" t="s">
        <v>181</v>
      </c>
      <c r="C159" s="77"/>
      <c r="D159" s="77"/>
      <c r="E159" s="77"/>
      <c r="F159" s="77"/>
      <c r="G159" s="78"/>
      <c r="H159" s="364"/>
      <c r="I159" s="331">
        <f>SUM(I153:I158)</f>
        <v>0</v>
      </c>
    </row>
    <row r="160" spans="2:9" s="165" customFormat="1" ht="20.149999999999999" customHeight="1" x14ac:dyDescent="0.25">
      <c r="B160" s="9"/>
      <c r="C160" s="36"/>
      <c r="D160" s="36"/>
      <c r="E160" s="36"/>
      <c r="F160" s="36"/>
      <c r="G160" s="37"/>
      <c r="H160" s="332"/>
      <c r="I160" s="333"/>
    </row>
    <row r="161" spans="2:9" ht="20.149999999999999" customHeight="1" x14ac:dyDescent="0.25">
      <c r="B161" s="4" t="s">
        <v>209</v>
      </c>
      <c r="C161" s="4"/>
      <c r="G161" s="6"/>
      <c r="H161" s="313"/>
      <c r="I161" s="375"/>
    </row>
    <row r="162" spans="2:9" ht="20.149999999999999" customHeight="1" thickBot="1" x14ac:dyDescent="0.3">
      <c r="B162" s="97"/>
      <c r="C162" s="97"/>
      <c r="F162" s="111"/>
      <c r="G162" s="80"/>
      <c r="H162" s="313"/>
      <c r="I162" s="375"/>
    </row>
    <row r="163" spans="2:9" ht="20.149999999999999" customHeight="1" thickBot="1" x14ac:dyDescent="0.3">
      <c r="B163" s="114" t="s">
        <v>210</v>
      </c>
      <c r="C163" s="115"/>
      <c r="D163" s="89" t="s">
        <v>3</v>
      </c>
      <c r="E163" s="89"/>
      <c r="F163" s="91"/>
      <c r="G163" s="116"/>
      <c r="H163" s="376"/>
      <c r="I163" s="331" t="s">
        <v>211</v>
      </c>
    </row>
    <row r="164" spans="2:9" ht="20.149999999999999" customHeight="1" x14ac:dyDescent="0.25">
      <c r="B164" s="131">
        <v>1300</v>
      </c>
      <c r="C164" s="117"/>
      <c r="D164" s="118" t="s">
        <v>212</v>
      </c>
      <c r="E164" s="119"/>
      <c r="F164" s="120"/>
      <c r="G164" s="121"/>
      <c r="H164" s="377"/>
      <c r="I164" s="378">
        <f>+I34</f>
        <v>0</v>
      </c>
    </row>
    <row r="165" spans="2:9" ht="20.149999999999999" customHeight="1" x14ac:dyDescent="0.25">
      <c r="B165" s="131">
        <v>1500</v>
      </c>
      <c r="C165" s="117"/>
      <c r="D165" s="123" t="s">
        <v>34</v>
      </c>
      <c r="E165" s="123"/>
      <c r="F165" s="124"/>
      <c r="G165" s="121"/>
      <c r="H165" s="379"/>
      <c r="I165" s="378">
        <f>+I57</f>
        <v>0</v>
      </c>
    </row>
    <row r="166" spans="2:9" ht="20.149999999999999" customHeight="1" x14ac:dyDescent="0.25">
      <c r="B166" s="131" t="s">
        <v>64</v>
      </c>
      <c r="C166" s="129"/>
      <c r="D166" s="118" t="s">
        <v>65</v>
      </c>
      <c r="E166" s="122"/>
      <c r="F166" s="124"/>
      <c r="G166" s="121"/>
      <c r="H166" s="377"/>
      <c r="I166" s="378">
        <f>+I100</f>
        <v>607161987</v>
      </c>
    </row>
    <row r="167" spans="2:9" ht="20.149999999999999" customHeight="1" x14ac:dyDescent="0.25">
      <c r="B167" s="130">
        <v>2100</v>
      </c>
      <c r="C167" s="117"/>
      <c r="D167" s="118" t="s">
        <v>93</v>
      </c>
      <c r="E167" s="119"/>
      <c r="F167" s="124"/>
      <c r="G167" s="121"/>
      <c r="H167" s="377"/>
      <c r="I167" s="378">
        <f>+I134</f>
        <v>0</v>
      </c>
    </row>
    <row r="168" spans="2:9" ht="20.149999999999999" customHeight="1" x14ac:dyDescent="0.25">
      <c r="B168" s="131">
        <v>2200</v>
      </c>
      <c r="C168" s="117"/>
      <c r="D168" s="122" t="s">
        <v>116</v>
      </c>
      <c r="E168" s="122"/>
      <c r="F168" s="124"/>
      <c r="G168" s="121"/>
      <c r="H168" s="377"/>
      <c r="I168" s="378">
        <f>+I145</f>
        <v>0</v>
      </c>
    </row>
    <row r="169" spans="2:9" ht="20.149999999999999" customHeight="1" x14ac:dyDescent="0.25">
      <c r="B169" s="131">
        <v>3300</v>
      </c>
      <c r="C169" s="132"/>
      <c r="D169" s="122" t="s">
        <v>215</v>
      </c>
      <c r="E169" s="122"/>
      <c r="F169" s="124"/>
      <c r="G169" s="121"/>
      <c r="H169" s="377"/>
      <c r="I169" s="378">
        <f>+I159</f>
        <v>0</v>
      </c>
    </row>
    <row r="170" spans="2:9" ht="8.25" customHeight="1" thickBot="1" x14ac:dyDescent="0.3">
      <c r="B170" s="380"/>
      <c r="C170" s="381"/>
      <c r="D170" s="382"/>
      <c r="E170" s="382"/>
      <c r="F170" s="383"/>
      <c r="G170" s="384"/>
      <c r="H170" s="385"/>
      <c r="I170" s="386"/>
    </row>
    <row r="171" spans="2:9" ht="25.5" customHeight="1" x14ac:dyDescent="0.25">
      <c r="B171" s="387" t="s">
        <v>209</v>
      </c>
      <c r="C171" s="388"/>
      <c r="D171" s="388"/>
      <c r="E171" s="388"/>
      <c r="F171" s="388"/>
      <c r="G171" s="389"/>
      <c r="H171" s="390"/>
      <c r="I171" s="391">
        <f>SUM(I164:I169)</f>
        <v>607161987</v>
      </c>
    </row>
    <row r="172" spans="2:9" ht="23.25" customHeight="1" x14ac:dyDescent="0.25">
      <c r="B172" s="663" t="s">
        <v>279</v>
      </c>
      <c r="C172" s="664"/>
      <c r="D172" s="664"/>
      <c r="E172" s="664"/>
      <c r="F172" s="664"/>
      <c r="G172" s="664"/>
      <c r="H172" s="665"/>
      <c r="I172" s="392">
        <f>0.1*I171</f>
        <v>60716198.700000003</v>
      </c>
    </row>
    <row r="173" spans="2:9" ht="23.25" customHeight="1" x14ac:dyDescent="0.25">
      <c r="B173" s="393" t="s">
        <v>280</v>
      </c>
      <c r="C173" s="394"/>
      <c r="D173" s="394"/>
      <c r="E173" s="394"/>
      <c r="F173" s="394"/>
      <c r="G173" s="395"/>
      <c r="H173" s="396"/>
      <c r="I173" s="392">
        <f>I172+I171</f>
        <v>667878185.70000005</v>
      </c>
    </row>
    <row r="174" spans="2:9" ht="25.5" customHeight="1" x14ac:dyDescent="0.25">
      <c r="B174" s="393" t="s">
        <v>229</v>
      </c>
      <c r="C174" s="394"/>
      <c r="D174" s="394"/>
      <c r="E174" s="394"/>
      <c r="F174" s="394"/>
      <c r="G174" s="395"/>
      <c r="H174" s="397"/>
      <c r="I174" s="392">
        <f>0.165*I173</f>
        <v>110199900.64050001</v>
      </c>
    </row>
    <row r="175" spans="2:9" ht="24" customHeight="1" thickBot="1" x14ac:dyDescent="0.3">
      <c r="B175" s="666" t="s">
        <v>281</v>
      </c>
      <c r="C175" s="667"/>
      <c r="D175" s="667"/>
      <c r="E175" s="38"/>
      <c r="F175" s="38"/>
      <c r="G175" s="39"/>
      <c r="H175" s="398"/>
      <c r="I175" s="399">
        <f>I174+I173</f>
        <v>778078086.34050012</v>
      </c>
    </row>
  </sheetData>
  <mergeCells count="12">
    <mergeCell ref="C25:E25"/>
    <mergeCell ref="C31:E31"/>
    <mergeCell ref="B172:H172"/>
    <mergeCell ref="B175:D175"/>
    <mergeCell ref="B1:I1"/>
    <mergeCell ref="B7:I7"/>
    <mergeCell ref="C13:E13"/>
    <mergeCell ref="C15:E15"/>
    <mergeCell ref="C17:E17"/>
    <mergeCell ref="C18:E18"/>
    <mergeCell ref="C86:E86"/>
    <mergeCell ref="C94:E94"/>
  </mergeCells>
  <printOptions horizontalCentered="1"/>
  <pageMargins left="0.70866141732283505" right="0.70866141732283505" top="0.74803149606299202" bottom="0.74803149606299202" header="0.31496062992126" footer="0.31496062992126"/>
  <pageSetup scale="58" orientation="portrait" r:id="rId1"/>
  <rowBreaks count="2" manualBreakCount="2">
    <brk id="58" max="16383" man="1"/>
    <brk id="135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B1:K176"/>
  <sheetViews>
    <sheetView showGridLines="0" view="pageBreakPreview" topLeftCell="A96" zoomScaleNormal="100" zoomScaleSheetLayoutView="100" workbookViewId="0">
      <selection activeCell="H91" sqref="H91"/>
    </sheetView>
  </sheetViews>
  <sheetFormatPr defaultRowHeight="14" x14ac:dyDescent="0.25"/>
  <cols>
    <col min="1" max="1" width="1.26953125" style="5" customWidth="1"/>
    <col min="2" max="2" width="11.36328125" style="5" customWidth="1"/>
    <col min="3" max="4" width="15.7265625" style="5" customWidth="1"/>
    <col min="5" max="5" width="44.54296875" style="5" customWidth="1"/>
    <col min="6" max="6" width="12.36328125" style="5" customWidth="1"/>
    <col min="7" max="7" width="14.26953125" style="106" customWidth="1"/>
    <col min="8" max="8" width="16.7265625" style="400" customWidth="1"/>
    <col min="9" max="9" width="20.54296875" style="401" customWidth="1"/>
    <col min="10" max="10" width="5.81640625" style="5" customWidth="1"/>
    <col min="11" max="11" width="11.1796875" style="5" bestFit="1" customWidth="1"/>
    <col min="12" max="232" width="9.26953125" style="5"/>
    <col min="233" max="233" width="11.36328125" style="5" customWidth="1"/>
    <col min="234" max="235" width="15.7265625" style="5" customWidth="1"/>
    <col min="236" max="236" width="34.36328125" style="5" customWidth="1"/>
    <col min="237" max="237" width="12.36328125" style="5" customWidth="1"/>
    <col min="238" max="238" width="11.7265625" style="5" customWidth="1"/>
    <col min="239" max="239" width="15" style="5" customWidth="1"/>
    <col min="240" max="240" width="19.1796875" style="5" customWidth="1"/>
    <col min="241" max="488" width="9.26953125" style="5"/>
    <col min="489" max="489" width="11.36328125" style="5" customWidth="1"/>
    <col min="490" max="491" width="15.7265625" style="5" customWidth="1"/>
    <col min="492" max="492" width="34.36328125" style="5" customWidth="1"/>
    <col min="493" max="493" width="12.36328125" style="5" customWidth="1"/>
    <col min="494" max="494" width="11.7265625" style="5" customWidth="1"/>
    <col min="495" max="495" width="15" style="5" customWidth="1"/>
    <col min="496" max="496" width="19.1796875" style="5" customWidth="1"/>
    <col min="497" max="744" width="9.26953125" style="5"/>
    <col min="745" max="745" width="11.36328125" style="5" customWidth="1"/>
    <col min="746" max="747" width="15.7265625" style="5" customWidth="1"/>
    <col min="748" max="748" width="34.36328125" style="5" customWidth="1"/>
    <col min="749" max="749" width="12.36328125" style="5" customWidth="1"/>
    <col min="750" max="750" width="11.7265625" style="5" customWidth="1"/>
    <col min="751" max="751" width="15" style="5" customWidth="1"/>
    <col min="752" max="752" width="19.1796875" style="5" customWidth="1"/>
    <col min="753" max="1000" width="9.26953125" style="5"/>
    <col min="1001" max="1001" width="11.36328125" style="5" customWidth="1"/>
    <col min="1002" max="1003" width="15.7265625" style="5" customWidth="1"/>
    <col min="1004" max="1004" width="34.36328125" style="5" customWidth="1"/>
    <col min="1005" max="1005" width="12.36328125" style="5" customWidth="1"/>
    <col min="1006" max="1006" width="11.7265625" style="5" customWidth="1"/>
    <col min="1007" max="1007" width="15" style="5" customWidth="1"/>
    <col min="1008" max="1008" width="19.1796875" style="5" customWidth="1"/>
    <col min="1009" max="1256" width="9.26953125" style="5"/>
    <col min="1257" max="1257" width="11.36328125" style="5" customWidth="1"/>
    <col min="1258" max="1259" width="15.7265625" style="5" customWidth="1"/>
    <col min="1260" max="1260" width="34.36328125" style="5" customWidth="1"/>
    <col min="1261" max="1261" width="12.36328125" style="5" customWidth="1"/>
    <col min="1262" max="1262" width="11.7265625" style="5" customWidth="1"/>
    <col min="1263" max="1263" width="15" style="5" customWidth="1"/>
    <col min="1264" max="1264" width="19.1796875" style="5" customWidth="1"/>
    <col min="1265" max="1512" width="9.26953125" style="5"/>
    <col min="1513" max="1513" width="11.36328125" style="5" customWidth="1"/>
    <col min="1514" max="1515" width="15.7265625" style="5" customWidth="1"/>
    <col min="1516" max="1516" width="34.36328125" style="5" customWidth="1"/>
    <col min="1517" max="1517" width="12.36328125" style="5" customWidth="1"/>
    <col min="1518" max="1518" width="11.7265625" style="5" customWidth="1"/>
    <col min="1519" max="1519" width="15" style="5" customWidth="1"/>
    <col min="1520" max="1520" width="19.1796875" style="5" customWidth="1"/>
    <col min="1521" max="1768" width="9.26953125" style="5"/>
    <col min="1769" max="1769" width="11.36328125" style="5" customWidth="1"/>
    <col min="1770" max="1771" width="15.7265625" style="5" customWidth="1"/>
    <col min="1772" max="1772" width="34.36328125" style="5" customWidth="1"/>
    <col min="1773" max="1773" width="12.36328125" style="5" customWidth="1"/>
    <col min="1774" max="1774" width="11.7265625" style="5" customWidth="1"/>
    <col min="1775" max="1775" width="15" style="5" customWidth="1"/>
    <col min="1776" max="1776" width="19.1796875" style="5" customWidth="1"/>
    <col min="1777" max="2024" width="9.26953125" style="5"/>
    <col min="2025" max="2025" width="11.36328125" style="5" customWidth="1"/>
    <col min="2026" max="2027" width="15.7265625" style="5" customWidth="1"/>
    <col min="2028" max="2028" width="34.36328125" style="5" customWidth="1"/>
    <col min="2029" max="2029" width="12.36328125" style="5" customWidth="1"/>
    <col min="2030" max="2030" width="11.7265625" style="5" customWidth="1"/>
    <col min="2031" max="2031" width="15" style="5" customWidth="1"/>
    <col min="2032" max="2032" width="19.1796875" style="5" customWidth="1"/>
    <col min="2033" max="2280" width="9.26953125" style="5"/>
    <col min="2281" max="2281" width="11.36328125" style="5" customWidth="1"/>
    <col min="2282" max="2283" width="15.7265625" style="5" customWidth="1"/>
    <col min="2284" max="2284" width="34.36328125" style="5" customWidth="1"/>
    <col min="2285" max="2285" width="12.36328125" style="5" customWidth="1"/>
    <col min="2286" max="2286" width="11.7265625" style="5" customWidth="1"/>
    <col min="2287" max="2287" width="15" style="5" customWidth="1"/>
    <col min="2288" max="2288" width="19.1796875" style="5" customWidth="1"/>
    <col min="2289" max="2536" width="9.26953125" style="5"/>
    <col min="2537" max="2537" width="11.36328125" style="5" customWidth="1"/>
    <col min="2538" max="2539" width="15.7265625" style="5" customWidth="1"/>
    <col min="2540" max="2540" width="34.36328125" style="5" customWidth="1"/>
    <col min="2541" max="2541" width="12.36328125" style="5" customWidth="1"/>
    <col min="2542" max="2542" width="11.7265625" style="5" customWidth="1"/>
    <col min="2543" max="2543" width="15" style="5" customWidth="1"/>
    <col min="2544" max="2544" width="19.1796875" style="5" customWidth="1"/>
    <col min="2545" max="2792" width="9.26953125" style="5"/>
    <col min="2793" max="2793" width="11.36328125" style="5" customWidth="1"/>
    <col min="2794" max="2795" width="15.7265625" style="5" customWidth="1"/>
    <col min="2796" max="2796" width="34.36328125" style="5" customWidth="1"/>
    <col min="2797" max="2797" width="12.36328125" style="5" customWidth="1"/>
    <col min="2798" max="2798" width="11.7265625" style="5" customWidth="1"/>
    <col min="2799" max="2799" width="15" style="5" customWidth="1"/>
    <col min="2800" max="2800" width="19.1796875" style="5" customWidth="1"/>
    <col min="2801" max="3048" width="9.26953125" style="5"/>
    <col min="3049" max="3049" width="11.36328125" style="5" customWidth="1"/>
    <col min="3050" max="3051" width="15.7265625" style="5" customWidth="1"/>
    <col min="3052" max="3052" width="34.36328125" style="5" customWidth="1"/>
    <col min="3053" max="3053" width="12.36328125" style="5" customWidth="1"/>
    <col min="3054" max="3054" width="11.7265625" style="5" customWidth="1"/>
    <col min="3055" max="3055" width="15" style="5" customWidth="1"/>
    <col min="3056" max="3056" width="19.1796875" style="5" customWidth="1"/>
    <col min="3057" max="3304" width="9.26953125" style="5"/>
    <col min="3305" max="3305" width="11.36328125" style="5" customWidth="1"/>
    <col min="3306" max="3307" width="15.7265625" style="5" customWidth="1"/>
    <col min="3308" max="3308" width="34.36328125" style="5" customWidth="1"/>
    <col min="3309" max="3309" width="12.36328125" style="5" customWidth="1"/>
    <col min="3310" max="3310" width="11.7265625" style="5" customWidth="1"/>
    <col min="3311" max="3311" width="15" style="5" customWidth="1"/>
    <col min="3312" max="3312" width="19.1796875" style="5" customWidth="1"/>
    <col min="3313" max="3560" width="9.26953125" style="5"/>
    <col min="3561" max="3561" width="11.36328125" style="5" customWidth="1"/>
    <col min="3562" max="3563" width="15.7265625" style="5" customWidth="1"/>
    <col min="3564" max="3564" width="34.36328125" style="5" customWidth="1"/>
    <col min="3565" max="3565" width="12.36328125" style="5" customWidth="1"/>
    <col min="3566" max="3566" width="11.7265625" style="5" customWidth="1"/>
    <col min="3567" max="3567" width="15" style="5" customWidth="1"/>
    <col min="3568" max="3568" width="19.1796875" style="5" customWidth="1"/>
    <col min="3569" max="3816" width="9.26953125" style="5"/>
    <col min="3817" max="3817" width="11.36328125" style="5" customWidth="1"/>
    <col min="3818" max="3819" width="15.7265625" style="5" customWidth="1"/>
    <col min="3820" max="3820" width="34.36328125" style="5" customWidth="1"/>
    <col min="3821" max="3821" width="12.36328125" style="5" customWidth="1"/>
    <col min="3822" max="3822" width="11.7265625" style="5" customWidth="1"/>
    <col min="3823" max="3823" width="15" style="5" customWidth="1"/>
    <col min="3824" max="3824" width="19.1796875" style="5" customWidth="1"/>
    <col min="3825" max="4072" width="9.26953125" style="5"/>
    <col min="4073" max="4073" width="11.36328125" style="5" customWidth="1"/>
    <col min="4074" max="4075" width="15.7265625" style="5" customWidth="1"/>
    <col min="4076" max="4076" width="34.36328125" style="5" customWidth="1"/>
    <col min="4077" max="4077" width="12.36328125" style="5" customWidth="1"/>
    <col min="4078" max="4078" width="11.7265625" style="5" customWidth="1"/>
    <col min="4079" max="4079" width="15" style="5" customWidth="1"/>
    <col min="4080" max="4080" width="19.1796875" style="5" customWidth="1"/>
    <col min="4081" max="4328" width="9.26953125" style="5"/>
    <col min="4329" max="4329" width="11.36328125" style="5" customWidth="1"/>
    <col min="4330" max="4331" width="15.7265625" style="5" customWidth="1"/>
    <col min="4332" max="4332" width="34.36328125" style="5" customWidth="1"/>
    <col min="4333" max="4333" width="12.36328125" style="5" customWidth="1"/>
    <col min="4334" max="4334" width="11.7265625" style="5" customWidth="1"/>
    <col min="4335" max="4335" width="15" style="5" customWidth="1"/>
    <col min="4336" max="4336" width="19.1796875" style="5" customWidth="1"/>
    <col min="4337" max="4584" width="9.26953125" style="5"/>
    <col min="4585" max="4585" width="11.36328125" style="5" customWidth="1"/>
    <col min="4586" max="4587" width="15.7265625" style="5" customWidth="1"/>
    <col min="4588" max="4588" width="34.36328125" style="5" customWidth="1"/>
    <col min="4589" max="4589" width="12.36328125" style="5" customWidth="1"/>
    <col min="4590" max="4590" width="11.7265625" style="5" customWidth="1"/>
    <col min="4591" max="4591" width="15" style="5" customWidth="1"/>
    <col min="4592" max="4592" width="19.1796875" style="5" customWidth="1"/>
    <col min="4593" max="4840" width="9.26953125" style="5"/>
    <col min="4841" max="4841" width="11.36328125" style="5" customWidth="1"/>
    <col min="4842" max="4843" width="15.7265625" style="5" customWidth="1"/>
    <col min="4844" max="4844" width="34.36328125" style="5" customWidth="1"/>
    <col min="4845" max="4845" width="12.36328125" style="5" customWidth="1"/>
    <col min="4846" max="4846" width="11.7265625" style="5" customWidth="1"/>
    <col min="4847" max="4847" width="15" style="5" customWidth="1"/>
    <col min="4848" max="4848" width="19.1796875" style="5" customWidth="1"/>
    <col min="4849" max="5096" width="9.26953125" style="5"/>
    <col min="5097" max="5097" width="11.36328125" style="5" customWidth="1"/>
    <col min="5098" max="5099" width="15.7265625" style="5" customWidth="1"/>
    <col min="5100" max="5100" width="34.36328125" style="5" customWidth="1"/>
    <col min="5101" max="5101" width="12.36328125" style="5" customWidth="1"/>
    <col min="5102" max="5102" width="11.7265625" style="5" customWidth="1"/>
    <col min="5103" max="5103" width="15" style="5" customWidth="1"/>
    <col min="5104" max="5104" width="19.1796875" style="5" customWidth="1"/>
    <col min="5105" max="5352" width="9.26953125" style="5"/>
    <col min="5353" max="5353" width="11.36328125" style="5" customWidth="1"/>
    <col min="5354" max="5355" width="15.7265625" style="5" customWidth="1"/>
    <col min="5356" max="5356" width="34.36328125" style="5" customWidth="1"/>
    <col min="5357" max="5357" width="12.36328125" style="5" customWidth="1"/>
    <col min="5358" max="5358" width="11.7265625" style="5" customWidth="1"/>
    <col min="5359" max="5359" width="15" style="5" customWidth="1"/>
    <col min="5360" max="5360" width="19.1796875" style="5" customWidth="1"/>
    <col min="5361" max="5608" width="9.26953125" style="5"/>
    <col min="5609" max="5609" width="11.36328125" style="5" customWidth="1"/>
    <col min="5610" max="5611" width="15.7265625" style="5" customWidth="1"/>
    <col min="5612" max="5612" width="34.36328125" style="5" customWidth="1"/>
    <col min="5613" max="5613" width="12.36328125" style="5" customWidth="1"/>
    <col min="5614" max="5614" width="11.7265625" style="5" customWidth="1"/>
    <col min="5615" max="5615" width="15" style="5" customWidth="1"/>
    <col min="5616" max="5616" width="19.1796875" style="5" customWidth="1"/>
    <col min="5617" max="5864" width="9.26953125" style="5"/>
    <col min="5865" max="5865" width="11.36328125" style="5" customWidth="1"/>
    <col min="5866" max="5867" width="15.7265625" style="5" customWidth="1"/>
    <col min="5868" max="5868" width="34.36328125" style="5" customWidth="1"/>
    <col min="5869" max="5869" width="12.36328125" style="5" customWidth="1"/>
    <col min="5870" max="5870" width="11.7265625" style="5" customWidth="1"/>
    <col min="5871" max="5871" width="15" style="5" customWidth="1"/>
    <col min="5872" max="5872" width="19.1796875" style="5" customWidth="1"/>
    <col min="5873" max="6120" width="9.26953125" style="5"/>
    <col min="6121" max="6121" width="11.36328125" style="5" customWidth="1"/>
    <col min="6122" max="6123" width="15.7265625" style="5" customWidth="1"/>
    <col min="6124" max="6124" width="34.36328125" style="5" customWidth="1"/>
    <col min="6125" max="6125" width="12.36328125" style="5" customWidth="1"/>
    <col min="6126" max="6126" width="11.7265625" style="5" customWidth="1"/>
    <col min="6127" max="6127" width="15" style="5" customWidth="1"/>
    <col min="6128" max="6128" width="19.1796875" style="5" customWidth="1"/>
    <col min="6129" max="6376" width="9.26953125" style="5"/>
    <col min="6377" max="6377" width="11.36328125" style="5" customWidth="1"/>
    <col min="6378" max="6379" width="15.7265625" style="5" customWidth="1"/>
    <col min="6380" max="6380" width="34.36328125" style="5" customWidth="1"/>
    <col min="6381" max="6381" width="12.36328125" style="5" customWidth="1"/>
    <col min="6382" max="6382" width="11.7265625" style="5" customWidth="1"/>
    <col min="6383" max="6383" width="15" style="5" customWidth="1"/>
    <col min="6384" max="6384" width="19.1796875" style="5" customWidth="1"/>
    <col min="6385" max="6632" width="9.26953125" style="5"/>
    <col min="6633" max="6633" width="11.36328125" style="5" customWidth="1"/>
    <col min="6634" max="6635" width="15.7265625" style="5" customWidth="1"/>
    <col min="6636" max="6636" width="34.36328125" style="5" customWidth="1"/>
    <col min="6637" max="6637" width="12.36328125" style="5" customWidth="1"/>
    <col min="6638" max="6638" width="11.7265625" style="5" customWidth="1"/>
    <col min="6639" max="6639" width="15" style="5" customWidth="1"/>
    <col min="6640" max="6640" width="19.1796875" style="5" customWidth="1"/>
    <col min="6641" max="6888" width="9.26953125" style="5"/>
    <col min="6889" max="6889" width="11.36328125" style="5" customWidth="1"/>
    <col min="6890" max="6891" width="15.7265625" style="5" customWidth="1"/>
    <col min="6892" max="6892" width="34.36328125" style="5" customWidth="1"/>
    <col min="6893" max="6893" width="12.36328125" style="5" customWidth="1"/>
    <col min="6894" max="6894" width="11.7265625" style="5" customWidth="1"/>
    <col min="6895" max="6895" width="15" style="5" customWidth="1"/>
    <col min="6896" max="6896" width="19.1796875" style="5" customWidth="1"/>
    <col min="6897" max="7144" width="9.26953125" style="5"/>
    <col min="7145" max="7145" width="11.36328125" style="5" customWidth="1"/>
    <col min="7146" max="7147" width="15.7265625" style="5" customWidth="1"/>
    <col min="7148" max="7148" width="34.36328125" style="5" customWidth="1"/>
    <col min="7149" max="7149" width="12.36328125" style="5" customWidth="1"/>
    <col min="7150" max="7150" width="11.7265625" style="5" customWidth="1"/>
    <col min="7151" max="7151" width="15" style="5" customWidth="1"/>
    <col min="7152" max="7152" width="19.1796875" style="5" customWidth="1"/>
    <col min="7153" max="7400" width="9.26953125" style="5"/>
    <col min="7401" max="7401" width="11.36328125" style="5" customWidth="1"/>
    <col min="7402" max="7403" width="15.7265625" style="5" customWidth="1"/>
    <col min="7404" max="7404" width="34.36328125" style="5" customWidth="1"/>
    <col min="7405" max="7405" width="12.36328125" style="5" customWidth="1"/>
    <col min="7406" max="7406" width="11.7265625" style="5" customWidth="1"/>
    <col min="7407" max="7407" width="15" style="5" customWidth="1"/>
    <col min="7408" max="7408" width="19.1796875" style="5" customWidth="1"/>
    <col min="7409" max="7656" width="9.26953125" style="5"/>
    <col min="7657" max="7657" width="11.36328125" style="5" customWidth="1"/>
    <col min="7658" max="7659" width="15.7265625" style="5" customWidth="1"/>
    <col min="7660" max="7660" width="34.36328125" style="5" customWidth="1"/>
    <col min="7661" max="7661" width="12.36328125" style="5" customWidth="1"/>
    <col min="7662" max="7662" width="11.7265625" style="5" customWidth="1"/>
    <col min="7663" max="7663" width="15" style="5" customWidth="1"/>
    <col min="7664" max="7664" width="19.1796875" style="5" customWidth="1"/>
    <col min="7665" max="7912" width="9.26953125" style="5"/>
    <col min="7913" max="7913" width="11.36328125" style="5" customWidth="1"/>
    <col min="7914" max="7915" width="15.7265625" style="5" customWidth="1"/>
    <col min="7916" max="7916" width="34.36328125" style="5" customWidth="1"/>
    <col min="7917" max="7917" width="12.36328125" style="5" customWidth="1"/>
    <col min="7918" max="7918" width="11.7265625" style="5" customWidth="1"/>
    <col min="7919" max="7919" width="15" style="5" customWidth="1"/>
    <col min="7920" max="7920" width="19.1796875" style="5" customWidth="1"/>
    <col min="7921" max="8168" width="9.26953125" style="5"/>
    <col min="8169" max="8169" width="11.36328125" style="5" customWidth="1"/>
    <col min="8170" max="8171" width="15.7265625" style="5" customWidth="1"/>
    <col min="8172" max="8172" width="34.36328125" style="5" customWidth="1"/>
    <col min="8173" max="8173" width="12.36328125" style="5" customWidth="1"/>
    <col min="8174" max="8174" width="11.7265625" style="5" customWidth="1"/>
    <col min="8175" max="8175" width="15" style="5" customWidth="1"/>
    <col min="8176" max="8176" width="19.1796875" style="5" customWidth="1"/>
    <col min="8177" max="8424" width="9.26953125" style="5"/>
    <col min="8425" max="8425" width="11.36328125" style="5" customWidth="1"/>
    <col min="8426" max="8427" width="15.7265625" style="5" customWidth="1"/>
    <col min="8428" max="8428" width="34.36328125" style="5" customWidth="1"/>
    <col min="8429" max="8429" width="12.36328125" style="5" customWidth="1"/>
    <col min="8430" max="8430" width="11.7265625" style="5" customWidth="1"/>
    <col min="8431" max="8431" width="15" style="5" customWidth="1"/>
    <col min="8432" max="8432" width="19.1796875" style="5" customWidth="1"/>
    <col min="8433" max="8680" width="9.26953125" style="5"/>
    <col min="8681" max="8681" width="11.36328125" style="5" customWidth="1"/>
    <col min="8682" max="8683" width="15.7265625" style="5" customWidth="1"/>
    <col min="8684" max="8684" width="34.36328125" style="5" customWidth="1"/>
    <col min="8685" max="8685" width="12.36328125" style="5" customWidth="1"/>
    <col min="8686" max="8686" width="11.7265625" style="5" customWidth="1"/>
    <col min="8687" max="8687" width="15" style="5" customWidth="1"/>
    <col min="8688" max="8688" width="19.1796875" style="5" customWidth="1"/>
    <col min="8689" max="8936" width="9.26953125" style="5"/>
    <col min="8937" max="8937" width="11.36328125" style="5" customWidth="1"/>
    <col min="8938" max="8939" width="15.7265625" style="5" customWidth="1"/>
    <col min="8940" max="8940" width="34.36328125" style="5" customWidth="1"/>
    <col min="8941" max="8941" width="12.36328125" style="5" customWidth="1"/>
    <col min="8942" max="8942" width="11.7265625" style="5" customWidth="1"/>
    <col min="8943" max="8943" width="15" style="5" customWidth="1"/>
    <col min="8944" max="8944" width="19.1796875" style="5" customWidth="1"/>
    <col min="8945" max="9192" width="9.26953125" style="5"/>
    <col min="9193" max="9193" width="11.36328125" style="5" customWidth="1"/>
    <col min="9194" max="9195" width="15.7265625" style="5" customWidth="1"/>
    <col min="9196" max="9196" width="34.36328125" style="5" customWidth="1"/>
    <col min="9197" max="9197" width="12.36328125" style="5" customWidth="1"/>
    <col min="9198" max="9198" width="11.7265625" style="5" customWidth="1"/>
    <col min="9199" max="9199" width="15" style="5" customWidth="1"/>
    <col min="9200" max="9200" width="19.1796875" style="5" customWidth="1"/>
    <col min="9201" max="9448" width="9.26953125" style="5"/>
    <col min="9449" max="9449" width="11.36328125" style="5" customWidth="1"/>
    <col min="9450" max="9451" width="15.7265625" style="5" customWidth="1"/>
    <col min="9452" max="9452" width="34.36328125" style="5" customWidth="1"/>
    <col min="9453" max="9453" width="12.36328125" style="5" customWidth="1"/>
    <col min="9454" max="9454" width="11.7265625" style="5" customWidth="1"/>
    <col min="9455" max="9455" width="15" style="5" customWidth="1"/>
    <col min="9456" max="9456" width="19.1796875" style="5" customWidth="1"/>
    <col min="9457" max="9704" width="9.26953125" style="5"/>
    <col min="9705" max="9705" width="11.36328125" style="5" customWidth="1"/>
    <col min="9706" max="9707" width="15.7265625" style="5" customWidth="1"/>
    <col min="9708" max="9708" width="34.36328125" style="5" customWidth="1"/>
    <col min="9709" max="9709" width="12.36328125" style="5" customWidth="1"/>
    <col min="9710" max="9710" width="11.7265625" style="5" customWidth="1"/>
    <col min="9711" max="9711" width="15" style="5" customWidth="1"/>
    <col min="9712" max="9712" width="19.1796875" style="5" customWidth="1"/>
    <col min="9713" max="9960" width="9.26953125" style="5"/>
    <col min="9961" max="9961" width="11.36328125" style="5" customWidth="1"/>
    <col min="9962" max="9963" width="15.7265625" style="5" customWidth="1"/>
    <col min="9964" max="9964" width="34.36328125" style="5" customWidth="1"/>
    <col min="9965" max="9965" width="12.36328125" style="5" customWidth="1"/>
    <col min="9966" max="9966" width="11.7265625" style="5" customWidth="1"/>
    <col min="9967" max="9967" width="15" style="5" customWidth="1"/>
    <col min="9968" max="9968" width="19.1796875" style="5" customWidth="1"/>
    <col min="9969" max="10216" width="9.26953125" style="5"/>
    <col min="10217" max="10217" width="11.36328125" style="5" customWidth="1"/>
    <col min="10218" max="10219" width="15.7265625" style="5" customWidth="1"/>
    <col min="10220" max="10220" width="34.36328125" style="5" customWidth="1"/>
    <col min="10221" max="10221" width="12.36328125" style="5" customWidth="1"/>
    <col min="10222" max="10222" width="11.7265625" style="5" customWidth="1"/>
    <col min="10223" max="10223" width="15" style="5" customWidth="1"/>
    <col min="10224" max="10224" width="19.1796875" style="5" customWidth="1"/>
    <col min="10225" max="10472" width="9.26953125" style="5"/>
    <col min="10473" max="10473" width="11.36328125" style="5" customWidth="1"/>
    <col min="10474" max="10475" width="15.7265625" style="5" customWidth="1"/>
    <col min="10476" max="10476" width="34.36328125" style="5" customWidth="1"/>
    <col min="10477" max="10477" width="12.36328125" style="5" customWidth="1"/>
    <col min="10478" max="10478" width="11.7265625" style="5" customWidth="1"/>
    <col min="10479" max="10479" width="15" style="5" customWidth="1"/>
    <col min="10480" max="10480" width="19.1796875" style="5" customWidth="1"/>
    <col min="10481" max="10728" width="9.26953125" style="5"/>
    <col min="10729" max="10729" width="11.36328125" style="5" customWidth="1"/>
    <col min="10730" max="10731" width="15.7265625" style="5" customWidth="1"/>
    <col min="10732" max="10732" width="34.36328125" style="5" customWidth="1"/>
    <col min="10733" max="10733" width="12.36328125" style="5" customWidth="1"/>
    <col min="10734" max="10734" width="11.7265625" style="5" customWidth="1"/>
    <col min="10735" max="10735" width="15" style="5" customWidth="1"/>
    <col min="10736" max="10736" width="19.1796875" style="5" customWidth="1"/>
    <col min="10737" max="10984" width="9.26953125" style="5"/>
    <col min="10985" max="10985" width="11.36328125" style="5" customWidth="1"/>
    <col min="10986" max="10987" width="15.7265625" style="5" customWidth="1"/>
    <col min="10988" max="10988" width="34.36328125" style="5" customWidth="1"/>
    <col min="10989" max="10989" width="12.36328125" style="5" customWidth="1"/>
    <col min="10990" max="10990" width="11.7265625" style="5" customWidth="1"/>
    <col min="10991" max="10991" width="15" style="5" customWidth="1"/>
    <col min="10992" max="10992" width="19.1796875" style="5" customWidth="1"/>
    <col min="10993" max="11240" width="9.26953125" style="5"/>
    <col min="11241" max="11241" width="11.36328125" style="5" customWidth="1"/>
    <col min="11242" max="11243" width="15.7265625" style="5" customWidth="1"/>
    <col min="11244" max="11244" width="34.36328125" style="5" customWidth="1"/>
    <col min="11245" max="11245" width="12.36328125" style="5" customWidth="1"/>
    <col min="11246" max="11246" width="11.7265625" style="5" customWidth="1"/>
    <col min="11247" max="11247" width="15" style="5" customWidth="1"/>
    <col min="11248" max="11248" width="19.1796875" style="5" customWidth="1"/>
    <col min="11249" max="11496" width="9.26953125" style="5"/>
    <col min="11497" max="11497" width="11.36328125" style="5" customWidth="1"/>
    <col min="11498" max="11499" width="15.7265625" style="5" customWidth="1"/>
    <col min="11500" max="11500" width="34.36328125" style="5" customWidth="1"/>
    <col min="11501" max="11501" width="12.36328125" style="5" customWidth="1"/>
    <col min="11502" max="11502" width="11.7265625" style="5" customWidth="1"/>
    <col min="11503" max="11503" width="15" style="5" customWidth="1"/>
    <col min="11504" max="11504" width="19.1796875" style="5" customWidth="1"/>
    <col min="11505" max="11752" width="9.26953125" style="5"/>
    <col min="11753" max="11753" width="11.36328125" style="5" customWidth="1"/>
    <col min="11754" max="11755" width="15.7265625" style="5" customWidth="1"/>
    <col min="11756" max="11756" width="34.36328125" style="5" customWidth="1"/>
    <col min="11757" max="11757" width="12.36328125" style="5" customWidth="1"/>
    <col min="11758" max="11758" width="11.7265625" style="5" customWidth="1"/>
    <col min="11759" max="11759" width="15" style="5" customWidth="1"/>
    <col min="11760" max="11760" width="19.1796875" style="5" customWidth="1"/>
    <col min="11761" max="12008" width="9.26953125" style="5"/>
    <col min="12009" max="12009" width="11.36328125" style="5" customWidth="1"/>
    <col min="12010" max="12011" width="15.7265625" style="5" customWidth="1"/>
    <col min="12012" max="12012" width="34.36328125" style="5" customWidth="1"/>
    <col min="12013" max="12013" width="12.36328125" style="5" customWidth="1"/>
    <col min="12014" max="12014" width="11.7265625" style="5" customWidth="1"/>
    <col min="12015" max="12015" width="15" style="5" customWidth="1"/>
    <col min="12016" max="12016" width="19.1796875" style="5" customWidth="1"/>
    <col min="12017" max="12264" width="9.26953125" style="5"/>
    <col min="12265" max="12265" width="11.36328125" style="5" customWidth="1"/>
    <col min="12266" max="12267" width="15.7265625" style="5" customWidth="1"/>
    <col min="12268" max="12268" width="34.36328125" style="5" customWidth="1"/>
    <col min="12269" max="12269" width="12.36328125" style="5" customWidth="1"/>
    <col min="12270" max="12270" width="11.7265625" style="5" customWidth="1"/>
    <col min="12271" max="12271" width="15" style="5" customWidth="1"/>
    <col min="12272" max="12272" width="19.1796875" style="5" customWidth="1"/>
    <col min="12273" max="12520" width="9.26953125" style="5"/>
    <col min="12521" max="12521" width="11.36328125" style="5" customWidth="1"/>
    <col min="12522" max="12523" width="15.7265625" style="5" customWidth="1"/>
    <col min="12524" max="12524" width="34.36328125" style="5" customWidth="1"/>
    <col min="12525" max="12525" width="12.36328125" style="5" customWidth="1"/>
    <col min="12526" max="12526" width="11.7265625" style="5" customWidth="1"/>
    <col min="12527" max="12527" width="15" style="5" customWidth="1"/>
    <col min="12528" max="12528" width="19.1796875" style="5" customWidth="1"/>
    <col min="12529" max="12776" width="9.26953125" style="5"/>
    <col min="12777" max="12777" width="11.36328125" style="5" customWidth="1"/>
    <col min="12778" max="12779" width="15.7265625" style="5" customWidth="1"/>
    <col min="12780" max="12780" width="34.36328125" style="5" customWidth="1"/>
    <col min="12781" max="12781" width="12.36328125" style="5" customWidth="1"/>
    <col min="12782" max="12782" width="11.7265625" style="5" customWidth="1"/>
    <col min="12783" max="12783" width="15" style="5" customWidth="1"/>
    <col min="12784" max="12784" width="19.1796875" style="5" customWidth="1"/>
    <col min="12785" max="13032" width="9.26953125" style="5"/>
    <col min="13033" max="13033" width="11.36328125" style="5" customWidth="1"/>
    <col min="13034" max="13035" width="15.7265625" style="5" customWidth="1"/>
    <col min="13036" max="13036" width="34.36328125" style="5" customWidth="1"/>
    <col min="13037" max="13037" width="12.36328125" style="5" customWidth="1"/>
    <col min="13038" max="13038" width="11.7265625" style="5" customWidth="1"/>
    <col min="13039" max="13039" width="15" style="5" customWidth="1"/>
    <col min="13040" max="13040" width="19.1796875" style="5" customWidth="1"/>
    <col min="13041" max="13288" width="9.26953125" style="5"/>
    <col min="13289" max="13289" width="11.36328125" style="5" customWidth="1"/>
    <col min="13290" max="13291" width="15.7265625" style="5" customWidth="1"/>
    <col min="13292" max="13292" width="34.36328125" style="5" customWidth="1"/>
    <col min="13293" max="13293" width="12.36328125" style="5" customWidth="1"/>
    <col min="13294" max="13294" width="11.7265625" style="5" customWidth="1"/>
    <col min="13295" max="13295" width="15" style="5" customWidth="1"/>
    <col min="13296" max="13296" width="19.1796875" style="5" customWidth="1"/>
    <col min="13297" max="13544" width="9.26953125" style="5"/>
    <col min="13545" max="13545" width="11.36328125" style="5" customWidth="1"/>
    <col min="13546" max="13547" width="15.7265625" style="5" customWidth="1"/>
    <col min="13548" max="13548" width="34.36328125" style="5" customWidth="1"/>
    <col min="13549" max="13549" width="12.36328125" style="5" customWidth="1"/>
    <col min="13550" max="13550" width="11.7265625" style="5" customWidth="1"/>
    <col min="13551" max="13551" width="15" style="5" customWidth="1"/>
    <col min="13552" max="13552" width="19.1796875" style="5" customWidth="1"/>
    <col min="13553" max="13800" width="9.26953125" style="5"/>
    <col min="13801" max="13801" width="11.36328125" style="5" customWidth="1"/>
    <col min="13802" max="13803" width="15.7265625" style="5" customWidth="1"/>
    <col min="13804" max="13804" width="34.36328125" style="5" customWidth="1"/>
    <col min="13805" max="13805" width="12.36328125" style="5" customWidth="1"/>
    <col min="13806" max="13806" width="11.7265625" style="5" customWidth="1"/>
    <col min="13807" max="13807" width="15" style="5" customWidth="1"/>
    <col min="13808" max="13808" width="19.1796875" style="5" customWidth="1"/>
    <col min="13809" max="14056" width="9.26953125" style="5"/>
    <col min="14057" max="14057" width="11.36328125" style="5" customWidth="1"/>
    <col min="14058" max="14059" width="15.7265625" style="5" customWidth="1"/>
    <col min="14060" max="14060" width="34.36328125" style="5" customWidth="1"/>
    <col min="14061" max="14061" width="12.36328125" style="5" customWidth="1"/>
    <col min="14062" max="14062" width="11.7265625" style="5" customWidth="1"/>
    <col min="14063" max="14063" width="15" style="5" customWidth="1"/>
    <col min="14064" max="14064" width="19.1796875" style="5" customWidth="1"/>
    <col min="14065" max="14312" width="9.26953125" style="5"/>
    <col min="14313" max="14313" width="11.36328125" style="5" customWidth="1"/>
    <col min="14314" max="14315" width="15.7265625" style="5" customWidth="1"/>
    <col min="14316" max="14316" width="34.36328125" style="5" customWidth="1"/>
    <col min="14317" max="14317" width="12.36328125" style="5" customWidth="1"/>
    <col min="14318" max="14318" width="11.7265625" style="5" customWidth="1"/>
    <col min="14319" max="14319" width="15" style="5" customWidth="1"/>
    <col min="14320" max="14320" width="19.1796875" style="5" customWidth="1"/>
    <col min="14321" max="14568" width="9.26953125" style="5"/>
    <col min="14569" max="14569" width="11.36328125" style="5" customWidth="1"/>
    <col min="14570" max="14571" width="15.7265625" style="5" customWidth="1"/>
    <col min="14572" max="14572" width="34.36328125" style="5" customWidth="1"/>
    <col min="14573" max="14573" width="12.36328125" style="5" customWidth="1"/>
    <col min="14574" max="14574" width="11.7265625" style="5" customWidth="1"/>
    <col min="14575" max="14575" width="15" style="5" customWidth="1"/>
    <col min="14576" max="14576" width="19.1796875" style="5" customWidth="1"/>
    <col min="14577" max="14824" width="9.26953125" style="5"/>
    <col min="14825" max="14825" width="11.36328125" style="5" customWidth="1"/>
    <col min="14826" max="14827" width="15.7265625" style="5" customWidth="1"/>
    <col min="14828" max="14828" width="34.36328125" style="5" customWidth="1"/>
    <col min="14829" max="14829" width="12.36328125" style="5" customWidth="1"/>
    <col min="14830" max="14830" width="11.7265625" style="5" customWidth="1"/>
    <col min="14831" max="14831" width="15" style="5" customWidth="1"/>
    <col min="14832" max="14832" width="19.1796875" style="5" customWidth="1"/>
    <col min="14833" max="15080" width="9.26953125" style="5"/>
    <col min="15081" max="15081" width="11.36328125" style="5" customWidth="1"/>
    <col min="15082" max="15083" width="15.7265625" style="5" customWidth="1"/>
    <col min="15084" max="15084" width="34.36328125" style="5" customWidth="1"/>
    <col min="15085" max="15085" width="12.36328125" style="5" customWidth="1"/>
    <col min="15086" max="15086" width="11.7265625" style="5" customWidth="1"/>
    <col min="15087" max="15087" width="15" style="5" customWidth="1"/>
    <col min="15088" max="15088" width="19.1796875" style="5" customWidth="1"/>
    <col min="15089" max="15336" width="9.26953125" style="5"/>
    <col min="15337" max="15337" width="11.36328125" style="5" customWidth="1"/>
    <col min="15338" max="15339" width="15.7265625" style="5" customWidth="1"/>
    <col min="15340" max="15340" width="34.36328125" style="5" customWidth="1"/>
    <col min="15341" max="15341" width="12.36328125" style="5" customWidth="1"/>
    <col min="15342" max="15342" width="11.7265625" style="5" customWidth="1"/>
    <col min="15343" max="15343" width="15" style="5" customWidth="1"/>
    <col min="15344" max="15344" width="19.1796875" style="5" customWidth="1"/>
    <col min="15345" max="15592" width="9.26953125" style="5"/>
    <col min="15593" max="15593" width="11.36328125" style="5" customWidth="1"/>
    <col min="15594" max="15595" width="15.7265625" style="5" customWidth="1"/>
    <col min="15596" max="15596" width="34.36328125" style="5" customWidth="1"/>
    <col min="15597" max="15597" width="12.36328125" style="5" customWidth="1"/>
    <col min="15598" max="15598" width="11.7265625" style="5" customWidth="1"/>
    <col min="15599" max="15599" width="15" style="5" customWidth="1"/>
    <col min="15600" max="15600" width="19.1796875" style="5" customWidth="1"/>
    <col min="15601" max="15848" width="9.26953125" style="5"/>
    <col min="15849" max="15849" width="11.36328125" style="5" customWidth="1"/>
    <col min="15850" max="15851" width="15.7265625" style="5" customWidth="1"/>
    <col min="15852" max="15852" width="34.36328125" style="5" customWidth="1"/>
    <col min="15853" max="15853" width="12.36328125" style="5" customWidth="1"/>
    <col min="15854" max="15854" width="11.7265625" style="5" customWidth="1"/>
    <col min="15855" max="15855" width="15" style="5" customWidth="1"/>
    <col min="15856" max="15856" width="19.1796875" style="5" customWidth="1"/>
    <col min="15857" max="16104" width="9.26953125" style="5"/>
    <col min="16105" max="16105" width="11.36328125" style="5" customWidth="1"/>
    <col min="16106" max="16107" width="15.7265625" style="5" customWidth="1"/>
    <col min="16108" max="16108" width="34.36328125" style="5" customWidth="1"/>
    <col min="16109" max="16109" width="12.36328125" style="5" customWidth="1"/>
    <col min="16110" max="16110" width="11.7265625" style="5" customWidth="1"/>
    <col min="16111" max="16111" width="15" style="5" customWidth="1"/>
    <col min="16112" max="16112" width="19.1796875" style="5" customWidth="1"/>
    <col min="16113" max="16377" width="9.26953125" style="5"/>
    <col min="16378" max="16384" width="8.81640625" style="5" customWidth="1"/>
  </cols>
  <sheetData>
    <row r="1" spans="2:9" s="165" customFormat="1" ht="22.5" customHeight="1" x14ac:dyDescent="0.25">
      <c r="B1" s="668" t="s">
        <v>0</v>
      </c>
      <c r="C1" s="668"/>
      <c r="D1" s="668"/>
      <c r="E1" s="668"/>
      <c r="F1" s="668"/>
      <c r="G1" s="668"/>
      <c r="H1" s="668"/>
      <c r="I1" s="668"/>
    </row>
    <row r="2" spans="2:9" s="165" customFormat="1" ht="5.25" customHeight="1" x14ac:dyDescent="0.25">
      <c r="B2" s="1"/>
      <c r="C2" s="1"/>
      <c r="D2" s="1"/>
      <c r="E2" s="1"/>
      <c r="F2" s="1"/>
      <c r="G2" s="2"/>
      <c r="H2" s="312"/>
      <c r="I2" s="312"/>
    </row>
    <row r="3" spans="2:9" s="165" customFormat="1" ht="34.5" customHeight="1" x14ac:dyDescent="0.25">
      <c r="B3" s="1" t="s">
        <v>268</v>
      </c>
      <c r="C3" s="95"/>
      <c r="D3" s="1" t="s">
        <v>284</v>
      </c>
      <c r="E3" s="95"/>
      <c r="F3" s="95"/>
      <c r="G3" s="95"/>
      <c r="H3" s="95"/>
      <c r="I3" s="95"/>
    </row>
    <row r="4" spans="2:9" s="165" customFormat="1" ht="9.75" customHeight="1" x14ac:dyDescent="0.25">
      <c r="B4" s="1"/>
      <c r="C4" s="1"/>
      <c r="D4" s="1"/>
      <c r="E4" s="1"/>
      <c r="F4" s="1"/>
      <c r="G4" s="2"/>
      <c r="H4" s="312"/>
      <c r="I4" s="312"/>
    </row>
    <row r="5" spans="2:9" s="3" customFormat="1" ht="18.75" customHeight="1" x14ac:dyDescent="0.25">
      <c r="B5" s="1" t="s">
        <v>270</v>
      </c>
      <c r="C5" s="95"/>
      <c r="D5" s="1" t="s">
        <v>285</v>
      </c>
      <c r="E5" s="95"/>
      <c r="F5" s="95"/>
      <c r="G5" s="95"/>
      <c r="H5" s="95"/>
      <c r="I5" s="95"/>
    </row>
    <row r="6" spans="2:9" s="3" customFormat="1" ht="10.5" customHeight="1" x14ac:dyDescent="0.25">
      <c r="B6" s="1"/>
      <c r="C6" s="1"/>
      <c r="D6" s="1"/>
      <c r="E6" s="1"/>
      <c r="F6" s="1"/>
      <c r="G6" s="2"/>
      <c r="H6" s="312"/>
      <c r="I6" s="312"/>
    </row>
    <row r="7" spans="2:9" s="3" customFormat="1" ht="18.75" customHeight="1" x14ac:dyDescent="0.25">
      <c r="B7" s="669" t="s">
        <v>255</v>
      </c>
      <c r="C7" s="669"/>
      <c r="D7" s="669"/>
      <c r="E7" s="669"/>
      <c r="F7" s="669"/>
      <c r="G7" s="669"/>
      <c r="H7" s="669"/>
      <c r="I7" s="669"/>
    </row>
    <row r="8" spans="2:9" s="165" customFormat="1" ht="10.5" customHeight="1" thickBot="1" x14ac:dyDescent="0.3">
      <c r="B8" s="4"/>
      <c r="C8" s="4"/>
      <c r="D8" s="5"/>
      <c r="E8" s="5"/>
      <c r="F8" s="5"/>
      <c r="G8" s="6"/>
      <c r="H8" s="313"/>
      <c r="I8" s="7" t="s">
        <v>1</v>
      </c>
    </row>
    <row r="9" spans="2:9" s="165" customFormat="1" ht="18.75" customHeight="1" x14ac:dyDescent="0.25">
      <c r="B9" s="8" t="s">
        <v>2</v>
      </c>
      <c r="C9" s="9" t="s">
        <v>3</v>
      </c>
      <c r="D9" s="9"/>
      <c r="E9" s="9"/>
      <c r="F9" s="10" t="s">
        <v>4</v>
      </c>
      <c r="G9" s="11" t="s">
        <v>5</v>
      </c>
      <c r="H9" s="314" t="s">
        <v>6</v>
      </c>
      <c r="I9" s="315" t="s">
        <v>7</v>
      </c>
    </row>
    <row r="10" spans="2:9" s="165" customFormat="1" ht="18.75" customHeight="1" thickBot="1" x14ac:dyDescent="0.3">
      <c r="B10" s="12"/>
      <c r="C10" s="13"/>
      <c r="D10" s="13"/>
      <c r="E10" s="13"/>
      <c r="F10" s="14"/>
      <c r="G10" s="15"/>
      <c r="H10" s="316" t="s">
        <v>8</v>
      </c>
      <c r="I10" s="317" t="s">
        <v>8</v>
      </c>
    </row>
    <row r="11" spans="2:9" s="3" customFormat="1" ht="18.75" customHeight="1" x14ac:dyDescent="0.25">
      <c r="B11" s="16">
        <v>1300</v>
      </c>
      <c r="C11" s="318" t="s">
        <v>9</v>
      </c>
      <c r="D11" s="1"/>
      <c r="E11" s="4"/>
      <c r="F11" s="17"/>
      <c r="G11" s="319"/>
      <c r="H11" s="320"/>
      <c r="I11" s="321"/>
    </row>
    <row r="12" spans="2:9" s="165" customFormat="1" ht="18.75" customHeight="1" x14ac:dyDescent="0.25">
      <c r="B12" s="18"/>
      <c r="C12" s="109" t="s">
        <v>10</v>
      </c>
      <c r="D12" s="100"/>
      <c r="E12" s="19"/>
      <c r="F12" s="20"/>
      <c r="G12" s="21"/>
      <c r="H12" s="322"/>
      <c r="I12" s="323"/>
    </row>
    <row r="13" spans="2:9" s="165" customFormat="1" ht="18.75" customHeight="1" x14ac:dyDescent="0.25">
      <c r="B13" s="22">
        <v>13.01</v>
      </c>
      <c r="C13" s="660" t="s">
        <v>11</v>
      </c>
      <c r="D13" s="661"/>
      <c r="E13" s="662"/>
      <c r="F13" s="23" t="s">
        <v>12</v>
      </c>
      <c r="G13" s="324">
        <v>1</v>
      </c>
      <c r="H13" s="325"/>
      <c r="I13" s="323">
        <f t="shared" ref="I13:I31" si="0">+G13*H13</f>
        <v>0</v>
      </c>
    </row>
    <row r="14" spans="2:9" s="165" customFormat="1" ht="18.75" customHeight="1" x14ac:dyDescent="0.25">
      <c r="B14" s="24"/>
      <c r="C14" s="25"/>
      <c r="D14" s="26"/>
      <c r="E14" s="27"/>
      <c r="F14" s="23"/>
      <c r="G14" s="324"/>
      <c r="H14" s="325"/>
      <c r="I14" s="323">
        <f t="shared" si="0"/>
        <v>0</v>
      </c>
    </row>
    <row r="15" spans="2:9" s="165" customFormat="1" ht="18.75" customHeight="1" x14ac:dyDescent="0.25">
      <c r="B15" s="24"/>
      <c r="C15" s="660" t="s">
        <v>13</v>
      </c>
      <c r="D15" s="661"/>
      <c r="E15" s="662"/>
      <c r="F15" s="326" t="s">
        <v>12</v>
      </c>
      <c r="G15" s="324">
        <v>1</v>
      </c>
      <c r="H15" s="325"/>
      <c r="I15" s="323">
        <f t="shared" si="0"/>
        <v>0</v>
      </c>
    </row>
    <row r="16" spans="2:9" s="165" customFormat="1" ht="18.75" customHeight="1" x14ac:dyDescent="0.25">
      <c r="B16" s="24"/>
      <c r="C16" s="25"/>
      <c r="D16" s="26"/>
      <c r="E16" s="27"/>
      <c r="F16" s="326"/>
      <c r="G16" s="324"/>
      <c r="H16" s="325"/>
      <c r="I16" s="323">
        <f t="shared" si="0"/>
        <v>0</v>
      </c>
    </row>
    <row r="17" spans="2:9" s="165" customFormat="1" ht="18.75" customHeight="1" x14ac:dyDescent="0.25">
      <c r="B17" s="24"/>
      <c r="C17" s="660" t="s">
        <v>14</v>
      </c>
      <c r="D17" s="661"/>
      <c r="E17" s="662"/>
      <c r="F17" s="23" t="s">
        <v>15</v>
      </c>
      <c r="G17" s="324">
        <v>3</v>
      </c>
      <c r="H17" s="325"/>
      <c r="I17" s="323">
        <f t="shared" si="0"/>
        <v>0</v>
      </c>
    </row>
    <row r="18" spans="2:9" s="165" customFormat="1" ht="18.75" customHeight="1" x14ac:dyDescent="0.25">
      <c r="B18" s="24"/>
      <c r="C18" s="660"/>
      <c r="D18" s="661"/>
      <c r="E18" s="662"/>
      <c r="F18" s="23"/>
      <c r="G18" s="324"/>
      <c r="H18" s="322"/>
      <c r="I18" s="323">
        <f t="shared" si="0"/>
        <v>0</v>
      </c>
    </row>
    <row r="19" spans="2:9" s="165" customFormat="1" ht="18.75" customHeight="1" x14ac:dyDescent="0.25">
      <c r="B19" s="28" t="s">
        <v>272</v>
      </c>
      <c r="C19" s="29" t="s">
        <v>16</v>
      </c>
      <c r="D19" s="29"/>
      <c r="E19" s="19"/>
      <c r="F19" s="23" t="s">
        <v>17</v>
      </c>
      <c r="G19" s="324">
        <v>2</v>
      </c>
      <c r="H19" s="325"/>
      <c r="I19" s="323">
        <f t="shared" si="0"/>
        <v>0</v>
      </c>
    </row>
    <row r="20" spans="2:9" s="165" customFormat="1" ht="18.75" customHeight="1" x14ac:dyDescent="0.25">
      <c r="B20" s="22"/>
      <c r="C20" s="19"/>
      <c r="D20" s="19"/>
      <c r="E20" s="19"/>
      <c r="F20" s="23"/>
      <c r="G20" s="324"/>
      <c r="H20" s="325"/>
      <c r="I20" s="323">
        <f t="shared" si="0"/>
        <v>0</v>
      </c>
    </row>
    <row r="21" spans="2:9" s="165" customFormat="1" ht="18.75" customHeight="1" x14ac:dyDescent="0.25">
      <c r="B21" s="28" t="s">
        <v>273</v>
      </c>
      <c r="C21" s="29" t="s">
        <v>18</v>
      </c>
      <c r="D21" s="29"/>
      <c r="E21" s="29"/>
      <c r="F21" s="23"/>
      <c r="G21" s="324"/>
      <c r="H21" s="325"/>
      <c r="I21" s="323">
        <f t="shared" si="0"/>
        <v>0</v>
      </c>
    </row>
    <row r="22" spans="2:9" s="165" customFormat="1" ht="18.75" customHeight="1" x14ac:dyDescent="0.25">
      <c r="B22" s="28"/>
      <c r="C22" s="29"/>
      <c r="D22" s="29"/>
      <c r="E22" s="29"/>
      <c r="F22" s="23"/>
      <c r="G22" s="324"/>
      <c r="H22" s="325"/>
      <c r="I22" s="323">
        <f t="shared" si="0"/>
        <v>0</v>
      </c>
    </row>
    <row r="23" spans="2:9" s="165" customFormat="1" ht="18.75" customHeight="1" x14ac:dyDescent="0.25">
      <c r="B23" s="22"/>
      <c r="C23" s="19" t="s">
        <v>19</v>
      </c>
      <c r="D23" s="19"/>
      <c r="E23" s="19"/>
      <c r="F23" s="23" t="s">
        <v>12</v>
      </c>
      <c r="G23" s="324">
        <v>1</v>
      </c>
      <c r="H23" s="325"/>
      <c r="I23" s="323">
        <f t="shared" si="0"/>
        <v>0</v>
      </c>
    </row>
    <row r="24" spans="2:9" s="165" customFormat="1" ht="18.75" customHeight="1" x14ac:dyDescent="0.25">
      <c r="B24" s="22"/>
      <c r="C24" s="19"/>
      <c r="D24" s="19"/>
      <c r="E24" s="19"/>
      <c r="F24" s="23"/>
      <c r="G24" s="324"/>
      <c r="H24" s="325"/>
      <c r="I24" s="323">
        <f t="shared" si="0"/>
        <v>0</v>
      </c>
    </row>
    <row r="25" spans="2:9" s="165" customFormat="1" ht="18.75" customHeight="1" x14ac:dyDescent="0.25">
      <c r="B25" s="22"/>
      <c r="C25" s="660" t="s">
        <v>20</v>
      </c>
      <c r="D25" s="661"/>
      <c r="E25" s="662"/>
      <c r="F25" s="23" t="s">
        <v>21</v>
      </c>
      <c r="G25" s="324">
        <v>3</v>
      </c>
      <c r="H25" s="325"/>
      <c r="I25" s="323">
        <f t="shared" si="0"/>
        <v>0</v>
      </c>
    </row>
    <row r="26" spans="2:9" s="165" customFormat="1" ht="18.75" customHeight="1" x14ac:dyDescent="0.25">
      <c r="B26" s="22"/>
      <c r="C26" s="19"/>
      <c r="D26" s="19"/>
      <c r="E26" s="19"/>
      <c r="F26" s="23"/>
      <c r="G26" s="324"/>
      <c r="H26" s="325"/>
      <c r="I26" s="323">
        <f t="shared" si="0"/>
        <v>0</v>
      </c>
    </row>
    <row r="27" spans="2:9" s="165" customFormat="1" ht="18.75" customHeight="1" x14ac:dyDescent="0.25">
      <c r="B27" s="28" t="s">
        <v>22</v>
      </c>
      <c r="C27" s="29" t="s">
        <v>23</v>
      </c>
      <c r="D27" s="29"/>
      <c r="E27" s="19"/>
      <c r="F27" s="23"/>
      <c r="G27" s="324"/>
      <c r="H27" s="325"/>
      <c r="I27" s="323">
        <f t="shared" si="0"/>
        <v>0</v>
      </c>
    </row>
    <row r="28" spans="2:9" s="165" customFormat="1" ht="18.75" customHeight="1" x14ac:dyDescent="0.25">
      <c r="B28" s="28"/>
      <c r="C28" s="29"/>
      <c r="D28" s="29"/>
      <c r="E28" s="19"/>
      <c r="F28" s="23"/>
      <c r="G28" s="324"/>
      <c r="H28" s="325"/>
      <c r="I28" s="323">
        <f t="shared" si="0"/>
        <v>0</v>
      </c>
    </row>
    <row r="29" spans="2:9" s="165" customFormat="1" ht="18.75" customHeight="1" x14ac:dyDescent="0.25">
      <c r="B29" s="30"/>
      <c r="C29" s="19" t="s">
        <v>19</v>
      </c>
      <c r="D29" s="19"/>
      <c r="E29" s="19"/>
      <c r="F29" s="23" t="s">
        <v>12</v>
      </c>
      <c r="G29" s="324">
        <v>1</v>
      </c>
      <c r="H29" s="325"/>
      <c r="I29" s="323">
        <f t="shared" si="0"/>
        <v>0</v>
      </c>
    </row>
    <row r="30" spans="2:9" s="165" customFormat="1" ht="18.75" customHeight="1" x14ac:dyDescent="0.25">
      <c r="B30" s="31"/>
      <c r="C30" s="19"/>
      <c r="D30" s="19"/>
      <c r="E30" s="19"/>
      <c r="F30" s="23"/>
      <c r="G30" s="324"/>
      <c r="H30" s="325"/>
      <c r="I30" s="323">
        <f t="shared" si="0"/>
        <v>0</v>
      </c>
    </row>
    <row r="31" spans="2:9" s="165" customFormat="1" ht="18.75" customHeight="1" x14ac:dyDescent="0.25">
      <c r="B31" s="31"/>
      <c r="C31" s="660" t="s">
        <v>20</v>
      </c>
      <c r="D31" s="661"/>
      <c r="E31" s="662"/>
      <c r="F31" s="23" t="s">
        <v>21</v>
      </c>
      <c r="G31" s="324">
        <v>3</v>
      </c>
      <c r="H31" s="325"/>
      <c r="I31" s="323">
        <f t="shared" si="0"/>
        <v>0</v>
      </c>
    </row>
    <row r="32" spans="2:9" s="165" customFormat="1" ht="18.75" customHeight="1" x14ac:dyDescent="0.25">
      <c r="B32" s="31"/>
      <c r="C32" s="19"/>
      <c r="D32" s="19"/>
      <c r="E32" s="19"/>
      <c r="F32" s="23"/>
      <c r="G32" s="324"/>
      <c r="H32" s="322"/>
      <c r="I32" s="323"/>
    </row>
    <row r="33" spans="2:9" s="165" customFormat="1" ht="18.75" customHeight="1" thickBot="1" x14ac:dyDescent="0.3">
      <c r="B33" s="32"/>
      <c r="C33" s="5"/>
      <c r="D33" s="5"/>
      <c r="E33" s="5"/>
      <c r="F33" s="110"/>
      <c r="G33" s="327"/>
      <c r="H33" s="328"/>
      <c r="I33" s="329"/>
    </row>
    <row r="34" spans="2:9" s="165" customFormat="1" ht="18.75" customHeight="1" thickBot="1" x14ac:dyDescent="0.3">
      <c r="B34" s="33" t="s">
        <v>26</v>
      </c>
      <c r="C34" s="34"/>
      <c r="D34" s="34"/>
      <c r="E34" s="34"/>
      <c r="F34" s="34"/>
      <c r="G34" s="35"/>
      <c r="H34" s="330"/>
      <c r="I34" s="331">
        <f>SUM(I13:I33)</f>
        <v>0</v>
      </c>
    </row>
    <row r="35" spans="2:9" s="165" customFormat="1" ht="18" customHeight="1" thickBot="1" x14ac:dyDescent="0.3">
      <c r="B35" s="9"/>
      <c r="C35" s="36"/>
      <c r="D35" s="36"/>
      <c r="E35" s="36"/>
      <c r="F35" s="36"/>
      <c r="G35" s="37"/>
      <c r="H35" s="332"/>
      <c r="I35" s="333"/>
    </row>
    <row r="36" spans="2:9" s="165" customFormat="1" ht="20.149999999999999" customHeight="1" x14ac:dyDescent="0.25">
      <c r="B36" s="9"/>
      <c r="C36" s="36"/>
      <c r="D36" s="36"/>
      <c r="E36" s="36"/>
      <c r="F36" s="36"/>
      <c r="G36" s="37"/>
      <c r="H36" s="332"/>
      <c r="I36" s="333"/>
    </row>
    <row r="37" spans="2:9" s="165" customFormat="1" ht="16.5" customHeight="1" thickBot="1" x14ac:dyDescent="0.3">
      <c r="B37" s="13"/>
      <c r="C37" s="38"/>
      <c r="D37" s="38"/>
      <c r="E37" s="46"/>
      <c r="F37" s="112"/>
      <c r="G37" s="39"/>
      <c r="H37" s="334"/>
      <c r="I37" s="7" t="s">
        <v>33</v>
      </c>
    </row>
    <row r="38" spans="2:9" s="165" customFormat="1" ht="20.149999999999999" customHeight="1" x14ac:dyDescent="0.25">
      <c r="B38" s="8" t="s">
        <v>2</v>
      </c>
      <c r="C38" s="9" t="s">
        <v>3</v>
      </c>
      <c r="D38" s="9"/>
      <c r="E38" s="9"/>
      <c r="F38" s="10" t="s">
        <v>4</v>
      </c>
      <c r="G38" s="11" t="s">
        <v>5</v>
      </c>
      <c r="H38" s="314" t="s">
        <v>6</v>
      </c>
      <c r="I38" s="315" t="s">
        <v>7</v>
      </c>
    </row>
    <row r="39" spans="2:9" s="165" customFormat="1" ht="20.149999999999999" customHeight="1" thickBot="1" x14ac:dyDescent="0.3">
      <c r="B39" s="12"/>
      <c r="C39" s="13"/>
      <c r="D39" s="13"/>
      <c r="E39" s="13"/>
      <c r="F39" s="14"/>
      <c r="G39" s="15"/>
      <c r="H39" s="316" t="s">
        <v>8</v>
      </c>
      <c r="I39" s="317" t="s">
        <v>8</v>
      </c>
    </row>
    <row r="40" spans="2:9" s="165" customFormat="1" ht="20.149999999999999" customHeight="1" x14ac:dyDescent="0.25">
      <c r="B40" s="335">
        <v>1500</v>
      </c>
      <c r="C40" s="4" t="s">
        <v>34</v>
      </c>
      <c r="D40" s="5"/>
      <c r="E40" s="5"/>
      <c r="F40" s="110"/>
      <c r="G40" s="45"/>
      <c r="H40" s="328"/>
      <c r="I40" s="329"/>
    </row>
    <row r="41" spans="2:9" s="165" customFormat="1" ht="20.149999999999999" customHeight="1" x14ac:dyDescent="0.25">
      <c r="B41" s="16"/>
      <c r="C41" s="4"/>
      <c r="D41" s="5"/>
      <c r="E41" s="5"/>
      <c r="F41" s="110"/>
      <c r="G41" s="45"/>
      <c r="H41" s="328"/>
      <c r="I41" s="329"/>
    </row>
    <row r="42" spans="2:9" s="165" customFormat="1" ht="20.149999999999999" customHeight="1" x14ac:dyDescent="0.25">
      <c r="B42" s="28">
        <v>15.01</v>
      </c>
      <c r="C42" s="29" t="s">
        <v>35</v>
      </c>
      <c r="D42" s="29"/>
      <c r="E42" s="19"/>
      <c r="F42" s="47" t="s">
        <v>36</v>
      </c>
      <c r="G42" s="336"/>
      <c r="H42" s="337"/>
      <c r="I42" s="323">
        <f t="shared" ref="I42:I55" si="1">+G42*H42</f>
        <v>0</v>
      </c>
    </row>
    <row r="43" spans="2:9" s="165" customFormat="1" ht="20.149999999999999" customHeight="1" x14ac:dyDescent="0.25">
      <c r="B43" s="22"/>
      <c r="C43" s="19"/>
      <c r="D43" s="19"/>
      <c r="E43" s="19"/>
      <c r="F43" s="47"/>
      <c r="G43" s="336"/>
      <c r="H43" s="322"/>
      <c r="I43" s="323">
        <f t="shared" si="1"/>
        <v>0</v>
      </c>
    </row>
    <row r="44" spans="2:9" s="165" customFormat="1" ht="20.149999999999999" customHeight="1" x14ac:dyDescent="0.25">
      <c r="B44" s="28">
        <v>15.03</v>
      </c>
      <c r="C44" s="29" t="s">
        <v>37</v>
      </c>
      <c r="D44" s="19"/>
      <c r="E44" s="19"/>
      <c r="F44" s="47" t="s">
        <v>38</v>
      </c>
      <c r="G44" s="336"/>
      <c r="H44" s="322"/>
      <c r="I44" s="323">
        <f t="shared" si="1"/>
        <v>0</v>
      </c>
    </row>
    <row r="45" spans="2:9" s="165" customFormat="1" ht="20.149999999999999" customHeight="1" x14ac:dyDescent="0.25">
      <c r="B45" s="22"/>
      <c r="C45" s="19" t="s">
        <v>39</v>
      </c>
      <c r="D45" s="19"/>
      <c r="E45" s="19"/>
      <c r="F45" s="47" t="s">
        <v>12</v>
      </c>
      <c r="G45" s="336">
        <v>1</v>
      </c>
      <c r="H45" s="322"/>
      <c r="I45" s="323">
        <f t="shared" si="1"/>
        <v>0</v>
      </c>
    </row>
    <row r="46" spans="2:9" s="165" customFormat="1" ht="20.149999999999999" customHeight="1" x14ac:dyDescent="0.25">
      <c r="B46" s="22"/>
      <c r="C46" s="19"/>
      <c r="D46" s="19"/>
      <c r="E46" s="19"/>
      <c r="F46" s="47"/>
      <c r="G46" s="336"/>
      <c r="H46" s="322"/>
      <c r="I46" s="323">
        <f t="shared" si="1"/>
        <v>0</v>
      </c>
    </row>
    <row r="47" spans="2:9" s="165" customFormat="1" ht="20.149999999999999" customHeight="1" x14ac:dyDescent="0.25">
      <c r="B47" s="22"/>
      <c r="C47" s="19" t="s">
        <v>40</v>
      </c>
      <c r="D47" s="19"/>
      <c r="E47" s="19"/>
      <c r="F47" s="47" t="s">
        <v>17</v>
      </c>
      <c r="G47" s="336"/>
      <c r="H47" s="322"/>
      <c r="I47" s="323">
        <f t="shared" si="1"/>
        <v>0</v>
      </c>
    </row>
    <row r="48" spans="2:9" s="165" customFormat="1" ht="20.149999999999999" customHeight="1" x14ac:dyDescent="0.25">
      <c r="B48" s="24"/>
      <c r="C48" s="19"/>
      <c r="D48" s="19"/>
      <c r="E48" s="19"/>
      <c r="F48" s="47"/>
      <c r="G48" s="336"/>
      <c r="H48" s="322"/>
      <c r="I48" s="323">
        <f t="shared" si="1"/>
        <v>0</v>
      </c>
    </row>
    <row r="49" spans="2:9" s="165" customFormat="1" ht="20.149999999999999" customHeight="1" x14ac:dyDescent="0.25">
      <c r="B49" s="24"/>
      <c r="C49" s="19" t="s">
        <v>41</v>
      </c>
      <c r="D49" s="19"/>
      <c r="E49" s="19"/>
      <c r="F49" s="47" t="s">
        <v>17</v>
      </c>
      <c r="G49" s="336">
        <v>8</v>
      </c>
      <c r="H49" s="322"/>
      <c r="I49" s="323">
        <f t="shared" si="1"/>
        <v>0</v>
      </c>
    </row>
    <row r="50" spans="2:9" s="165" customFormat="1" ht="20.149999999999999" customHeight="1" x14ac:dyDescent="0.25">
      <c r="B50" s="24"/>
      <c r="C50" s="19"/>
      <c r="D50" s="19"/>
      <c r="E50" s="19"/>
      <c r="F50" s="47"/>
      <c r="G50" s="336"/>
      <c r="H50" s="322"/>
      <c r="I50" s="323">
        <f t="shared" si="1"/>
        <v>0</v>
      </c>
    </row>
    <row r="51" spans="2:9" s="165" customFormat="1" ht="20.149999999999999" customHeight="1" x14ac:dyDescent="0.25">
      <c r="B51" s="24"/>
      <c r="C51" s="19" t="s">
        <v>42</v>
      </c>
      <c r="D51" s="19"/>
      <c r="E51" s="19"/>
      <c r="F51" s="47" t="s">
        <v>17</v>
      </c>
      <c r="G51" s="336"/>
      <c r="H51" s="322"/>
      <c r="I51" s="323">
        <f t="shared" si="1"/>
        <v>0</v>
      </c>
    </row>
    <row r="52" spans="2:9" s="165" customFormat="1" ht="20.149999999999999" customHeight="1" x14ac:dyDescent="0.25">
      <c r="B52" s="24"/>
      <c r="C52" s="19"/>
      <c r="D52" s="19"/>
      <c r="E52" s="19"/>
      <c r="F52" s="47"/>
      <c r="G52" s="336"/>
      <c r="H52" s="322"/>
      <c r="I52" s="323">
        <f t="shared" si="1"/>
        <v>0</v>
      </c>
    </row>
    <row r="53" spans="2:9" s="165" customFormat="1" ht="20.149999999999999" customHeight="1" x14ac:dyDescent="0.25">
      <c r="B53" s="24"/>
      <c r="C53" s="19" t="s">
        <v>43</v>
      </c>
      <c r="D53" s="19"/>
      <c r="E53" s="19"/>
      <c r="F53" s="47" t="s">
        <v>44</v>
      </c>
      <c r="G53" s="336">
        <v>1</v>
      </c>
      <c r="H53" s="322"/>
      <c r="I53" s="323">
        <f t="shared" si="1"/>
        <v>0</v>
      </c>
    </row>
    <row r="54" spans="2:9" s="165" customFormat="1" ht="20.149999999999999" customHeight="1" x14ac:dyDescent="0.25">
      <c r="B54" s="24"/>
      <c r="C54" s="19"/>
      <c r="D54" s="19"/>
      <c r="E54" s="19"/>
      <c r="F54" s="47"/>
      <c r="G54" s="336"/>
      <c r="H54" s="322"/>
      <c r="I54" s="323">
        <f t="shared" si="1"/>
        <v>0</v>
      </c>
    </row>
    <row r="55" spans="2:9" s="165" customFormat="1" ht="20.149999999999999" customHeight="1" x14ac:dyDescent="0.25">
      <c r="B55" s="24"/>
      <c r="C55" s="19" t="s">
        <v>45</v>
      </c>
      <c r="D55" s="19"/>
      <c r="E55" s="19"/>
      <c r="F55" s="47" t="s">
        <v>17</v>
      </c>
      <c r="G55" s="336"/>
      <c r="H55" s="322"/>
      <c r="I55" s="323">
        <f t="shared" si="1"/>
        <v>0</v>
      </c>
    </row>
    <row r="56" spans="2:9" s="165" customFormat="1" ht="20.149999999999999" customHeight="1" thickBot="1" x14ac:dyDescent="0.3">
      <c r="B56" s="338"/>
      <c r="C56" s="5"/>
      <c r="D56" s="5"/>
      <c r="E56" s="5"/>
      <c r="F56" s="42"/>
      <c r="G56" s="48"/>
      <c r="H56" s="328"/>
      <c r="I56" s="329"/>
    </row>
    <row r="57" spans="2:9" s="165" customFormat="1" ht="20.149999999999999" customHeight="1" thickBot="1" x14ac:dyDescent="0.3">
      <c r="B57" s="33" t="s">
        <v>46</v>
      </c>
      <c r="C57" s="34"/>
      <c r="D57" s="49"/>
      <c r="E57" s="34"/>
      <c r="F57" s="50"/>
      <c r="G57" s="35"/>
      <c r="H57" s="339"/>
      <c r="I57" s="331">
        <f>SUM(I42:I56)</f>
        <v>0</v>
      </c>
    </row>
    <row r="58" spans="2:9" s="165" customFormat="1" ht="20.149999999999999" customHeight="1" x14ac:dyDescent="0.25">
      <c r="B58" s="9"/>
      <c r="C58" s="36"/>
      <c r="D58" s="36"/>
      <c r="E58" s="36"/>
      <c r="F58" s="51"/>
      <c r="G58" s="37"/>
      <c r="H58" s="332"/>
      <c r="I58" s="340"/>
    </row>
    <row r="59" spans="2:9" s="165" customFormat="1" ht="16.25" customHeight="1" thickBot="1" x14ac:dyDescent="0.3">
      <c r="B59" s="46"/>
      <c r="C59" s="58"/>
      <c r="D59" s="38"/>
      <c r="E59" s="38"/>
      <c r="F59" s="112"/>
      <c r="G59" s="59"/>
      <c r="H59" s="334"/>
      <c r="I59" s="7" t="s">
        <v>63</v>
      </c>
    </row>
    <row r="60" spans="2:9" s="165" customFormat="1" ht="16.25" customHeight="1" x14ac:dyDescent="0.25">
      <c r="B60" s="8" t="s">
        <v>2</v>
      </c>
      <c r="C60" s="9" t="s">
        <v>3</v>
      </c>
      <c r="D60" s="9"/>
      <c r="E60" s="9"/>
      <c r="F60" s="10" t="s">
        <v>4</v>
      </c>
      <c r="G60" s="11" t="s">
        <v>5</v>
      </c>
      <c r="H60" s="314" t="s">
        <v>6</v>
      </c>
      <c r="I60" s="315" t="s">
        <v>7</v>
      </c>
    </row>
    <row r="61" spans="2:9" s="165" customFormat="1" ht="16.25" customHeight="1" thickBot="1" x14ac:dyDescent="0.3">
      <c r="B61" s="12"/>
      <c r="C61" s="13"/>
      <c r="D61" s="13"/>
      <c r="E61" s="13"/>
      <c r="F61" s="14"/>
      <c r="G61" s="15"/>
      <c r="H61" s="316" t="s">
        <v>8</v>
      </c>
      <c r="I61" s="317" t="s">
        <v>8</v>
      </c>
    </row>
    <row r="62" spans="2:9" s="165" customFormat="1" ht="16.25" customHeight="1" x14ac:dyDescent="0.25">
      <c r="B62" s="341" t="s">
        <v>64</v>
      </c>
      <c r="C62" s="342" t="s">
        <v>65</v>
      </c>
      <c r="D62" s="5"/>
      <c r="E62" s="5"/>
      <c r="F62" s="343"/>
      <c r="G62" s="344"/>
      <c r="H62" s="345"/>
      <c r="I62" s="346"/>
    </row>
    <row r="63" spans="2:9" s="165" customFormat="1" ht="16.25" customHeight="1" x14ac:dyDescent="0.25">
      <c r="B63" s="53" t="s">
        <v>66</v>
      </c>
      <c r="C63" s="109" t="s">
        <v>67</v>
      </c>
      <c r="D63" s="29"/>
      <c r="E63" s="29"/>
      <c r="F63" s="23"/>
      <c r="G63" s="60"/>
      <c r="H63" s="322"/>
      <c r="I63" s="323"/>
    </row>
    <row r="64" spans="2:9" s="165" customFormat="1" ht="16.25" customHeight="1" x14ac:dyDescent="0.25">
      <c r="B64" s="61"/>
      <c r="C64" s="99" t="s">
        <v>68</v>
      </c>
      <c r="D64" s="19"/>
      <c r="E64" s="19"/>
      <c r="F64" s="23" t="s">
        <v>69</v>
      </c>
      <c r="G64" s="324">
        <v>36</v>
      </c>
      <c r="H64" s="322"/>
      <c r="I64" s="323">
        <f t="shared" ref="I64:I100" si="2">+G64*H64</f>
        <v>0</v>
      </c>
    </row>
    <row r="65" spans="2:9" s="165" customFormat="1" ht="16.25" customHeight="1" x14ac:dyDescent="0.25">
      <c r="B65" s="61"/>
      <c r="C65" s="99" t="s">
        <v>70</v>
      </c>
      <c r="D65" s="19"/>
      <c r="E65" s="19"/>
      <c r="F65" s="23" t="s">
        <v>69</v>
      </c>
      <c r="G65" s="324">
        <v>36</v>
      </c>
      <c r="H65" s="322"/>
      <c r="I65" s="323">
        <f t="shared" si="2"/>
        <v>0</v>
      </c>
    </row>
    <row r="66" spans="2:9" s="165" customFormat="1" ht="16.25" customHeight="1" x14ac:dyDescent="0.25">
      <c r="B66" s="61"/>
      <c r="C66" s="99" t="s">
        <v>71</v>
      </c>
      <c r="D66" s="19"/>
      <c r="E66" s="19"/>
      <c r="F66" s="23" t="s">
        <v>69</v>
      </c>
      <c r="G66" s="324">
        <v>36</v>
      </c>
      <c r="H66" s="322"/>
      <c r="I66" s="323">
        <f t="shared" si="2"/>
        <v>0</v>
      </c>
    </row>
    <row r="67" spans="2:9" s="165" customFormat="1" ht="16.25" customHeight="1" x14ac:dyDescent="0.25">
      <c r="B67" s="61"/>
      <c r="C67" s="99" t="s">
        <v>72</v>
      </c>
      <c r="D67" s="19"/>
      <c r="E67" s="19"/>
      <c r="F67" s="23" t="s">
        <v>69</v>
      </c>
      <c r="G67" s="324">
        <v>36</v>
      </c>
      <c r="H67" s="322"/>
      <c r="I67" s="323">
        <f t="shared" si="2"/>
        <v>0</v>
      </c>
    </row>
    <row r="68" spans="2:9" s="165" customFormat="1" ht="16.25" customHeight="1" x14ac:dyDescent="0.25">
      <c r="B68" s="61"/>
      <c r="C68" s="99" t="s">
        <v>73</v>
      </c>
      <c r="D68" s="19"/>
      <c r="E68" s="19"/>
      <c r="F68" s="23" t="s">
        <v>69</v>
      </c>
      <c r="G68" s="324">
        <v>36</v>
      </c>
      <c r="H68" s="322"/>
      <c r="I68" s="323">
        <f t="shared" si="2"/>
        <v>0</v>
      </c>
    </row>
    <row r="69" spans="2:9" s="165" customFormat="1" ht="16.25" customHeight="1" x14ac:dyDescent="0.25">
      <c r="B69" s="61"/>
      <c r="C69" s="62"/>
      <c r="D69" s="19"/>
      <c r="E69" s="19"/>
      <c r="F69" s="23"/>
      <c r="G69" s="324">
        <v>0</v>
      </c>
      <c r="H69" s="322"/>
      <c r="I69" s="323">
        <f t="shared" si="2"/>
        <v>0</v>
      </c>
    </row>
    <row r="70" spans="2:9" s="165" customFormat="1" ht="16.25" customHeight="1" x14ac:dyDescent="0.25">
      <c r="B70" s="53" t="s">
        <v>74</v>
      </c>
      <c r="C70" s="109" t="s">
        <v>75</v>
      </c>
      <c r="D70" s="19"/>
      <c r="E70" s="19"/>
      <c r="F70" s="23"/>
      <c r="G70" s="324">
        <v>0</v>
      </c>
      <c r="H70" s="322"/>
      <c r="I70" s="323">
        <f t="shared" si="2"/>
        <v>0</v>
      </c>
    </row>
    <row r="71" spans="2:9" s="165" customFormat="1" ht="16.25" customHeight="1" x14ac:dyDescent="0.25">
      <c r="B71" s="61"/>
      <c r="C71" s="99" t="s">
        <v>68</v>
      </c>
      <c r="D71" s="19"/>
      <c r="E71" s="19"/>
      <c r="F71" s="23" t="s">
        <v>69</v>
      </c>
      <c r="G71" s="324">
        <v>36</v>
      </c>
      <c r="H71" s="322"/>
      <c r="I71" s="323">
        <f t="shared" si="2"/>
        <v>0</v>
      </c>
    </row>
    <row r="72" spans="2:9" s="165" customFormat="1" ht="16.25" customHeight="1" x14ac:dyDescent="0.25">
      <c r="B72" s="61"/>
      <c r="C72" s="99" t="s">
        <v>70</v>
      </c>
      <c r="D72" s="19"/>
      <c r="E72" s="19"/>
      <c r="F72" s="23" t="s">
        <v>69</v>
      </c>
      <c r="G72" s="324">
        <v>36</v>
      </c>
      <c r="H72" s="322"/>
      <c r="I72" s="323">
        <f t="shared" si="2"/>
        <v>0</v>
      </c>
    </row>
    <row r="73" spans="2:9" s="165" customFormat="1" ht="16.25" customHeight="1" x14ac:dyDescent="0.25">
      <c r="B73" s="61"/>
      <c r="C73" s="99" t="s">
        <v>71</v>
      </c>
      <c r="D73" s="19"/>
      <c r="E73" s="19"/>
      <c r="F73" s="23" t="s">
        <v>69</v>
      </c>
      <c r="G73" s="324">
        <v>36</v>
      </c>
      <c r="H73" s="322"/>
      <c r="I73" s="323">
        <f t="shared" si="2"/>
        <v>0</v>
      </c>
    </row>
    <row r="74" spans="2:9" s="165" customFormat="1" ht="16.25" customHeight="1" x14ac:dyDescent="0.25">
      <c r="B74" s="61"/>
      <c r="C74" s="99" t="s">
        <v>72</v>
      </c>
      <c r="D74" s="19"/>
      <c r="E74" s="19"/>
      <c r="F74" s="23" t="s">
        <v>69</v>
      </c>
      <c r="G74" s="324">
        <v>36</v>
      </c>
      <c r="H74" s="322"/>
      <c r="I74" s="323">
        <f t="shared" si="2"/>
        <v>0</v>
      </c>
    </row>
    <row r="75" spans="2:9" s="165" customFormat="1" ht="16.25" customHeight="1" x14ac:dyDescent="0.25">
      <c r="B75" s="61"/>
      <c r="C75" s="99" t="s">
        <v>76</v>
      </c>
      <c r="D75" s="19"/>
      <c r="E75" s="19"/>
      <c r="F75" s="23" t="s">
        <v>69</v>
      </c>
      <c r="G75" s="324">
        <v>36</v>
      </c>
      <c r="H75" s="322"/>
      <c r="I75" s="323">
        <f t="shared" si="2"/>
        <v>0</v>
      </c>
    </row>
    <row r="76" spans="2:9" s="165" customFormat="1" ht="16.25" customHeight="1" x14ac:dyDescent="0.25">
      <c r="B76" s="61"/>
      <c r="C76" s="99"/>
      <c r="D76" s="19"/>
      <c r="E76" s="19"/>
      <c r="F76" s="23"/>
      <c r="G76" s="324">
        <v>0</v>
      </c>
      <c r="H76" s="322"/>
      <c r="I76" s="323">
        <f t="shared" si="2"/>
        <v>0</v>
      </c>
    </row>
    <row r="77" spans="2:9" s="165" customFormat="1" ht="16.25" customHeight="1" x14ac:dyDescent="0.25">
      <c r="B77" s="53" t="s">
        <v>77</v>
      </c>
      <c r="C77" s="109" t="s">
        <v>78</v>
      </c>
      <c r="D77" s="19"/>
      <c r="E77" s="19"/>
      <c r="F77" s="23"/>
      <c r="G77" s="324">
        <v>0</v>
      </c>
      <c r="H77" s="322"/>
      <c r="I77" s="323">
        <f t="shared" si="2"/>
        <v>0</v>
      </c>
    </row>
    <row r="78" spans="2:9" s="165" customFormat="1" ht="16.25" customHeight="1" x14ac:dyDescent="0.25">
      <c r="B78" s="61"/>
      <c r="C78" s="99" t="s">
        <v>79</v>
      </c>
      <c r="D78" s="19"/>
      <c r="E78" s="19"/>
      <c r="F78" s="23" t="s">
        <v>69</v>
      </c>
      <c r="G78" s="324">
        <v>36</v>
      </c>
      <c r="H78" s="322"/>
      <c r="I78" s="323">
        <f t="shared" si="2"/>
        <v>0</v>
      </c>
    </row>
    <row r="79" spans="2:9" s="165" customFormat="1" ht="16.25" customHeight="1" x14ac:dyDescent="0.25">
      <c r="B79" s="61"/>
      <c r="C79" s="99" t="s">
        <v>80</v>
      </c>
      <c r="D79" s="19"/>
      <c r="E79" s="19"/>
      <c r="F79" s="23" t="s">
        <v>69</v>
      </c>
      <c r="G79" s="324">
        <v>36</v>
      </c>
      <c r="H79" s="322"/>
      <c r="I79" s="323">
        <f t="shared" si="2"/>
        <v>0</v>
      </c>
    </row>
    <row r="80" spans="2:9" s="165" customFormat="1" ht="16.25" customHeight="1" x14ac:dyDescent="0.25">
      <c r="B80" s="61"/>
      <c r="C80" s="99" t="s">
        <v>81</v>
      </c>
      <c r="D80" s="19"/>
      <c r="E80" s="19"/>
      <c r="F80" s="23" t="s">
        <v>69</v>
      </c>
      <c r="G80" s="324">
        <v>36</v>
      </c>
      <c r="H80" s="322"/>
      <c r="I80" s="323">
        <f t="shared" si="2"/>
        <v>0</v>
      </c>
    </row>
    <row r="81" spans="2:9" s="165" customFormat="1" ht="16.25" customHeight="1" x14ac:dyDescent="0.25">
      <c r="B81" s="61"/>
      <c r="C81" s="99" t="s">
        <v>274</v>
      </c>
      <c r="D81" s="19"/>
      <c r="E81" s="19"/>
      <c r="F81" s="23" t="s">
        <v>69</v>
      </c>
      <c r="G81" s="324">
        <v>36</v>
      </c>
      <c r="H81" s="322"/>
      <c r="I81" s="323">
        <f t="shared" si="2"/>
        <v>0</v>
      </c>
    </row>
    <row r="82" spans="2:9" s="165" customFormat="1" ht="16.25" customHeight="1" x14ac:dyDescent="0.25">
      <c r="B82" s="61"/>
      <c r="C82" s="99" t="s">
        <v>275</v>
      </c>
      <c r="D82" s="19"/>
      <c r="E82" s="19"/>
      <c r="F82" s="23" t="s">
        <v>69</v>
      </c>
      <c r="G82" s="324">
        <v>36</v>
      </c>
      <c r="H82" s="322"/>
      <c r="I82" s="323">
        <f t="shared" si="2"/>
        <v>0</v>
      </c>
    </row>
    <row r="83" spans="2:9" s="165" customFormat="1" ht="16.25" customHeight="1" x14ac:dyDescent="0.25">
      <c r="B83" s="61"/>
      <c r="C83" s="99" t="s">
        <v>83</v>
      </c>
      <c r="D83" s="19"/>
      <c r="E83" s="19"/>
      <c r="F83" s="23" t="s">
        <v>69</v>
      </c>
      <c r="G83" s="324">
        <v>36</v>
      </c>
      <c r="H83" s="322"/>
      <c r="I83" s="323">
        <f t="shared" si="2"/>
        <v>0</v>
      </c>
    </row>
    <row r="84" spans="2:9" s="165" customFormat="1" ht="16.25" customHeight="1" x14ac:dyDescent="0.25">
      <c r="B84" s="61"/>
      <c r="C84" s="99" t="s">
        <v>84</v>
      </c>
      <c r="D84" s="19"/>
      <c r="E84" s="19"/>
      <c r="F84" s="23" t="s">
        <v>69</v>
      </c>
      <c r="G84" s="324">
        <v>36</v>
      </c>
      <c r="H84" s="322"/>
      <c r="I84" s="323">
        <f t="shared" si="2"/>
        <v>0</v>
      </c>
    </row>
    <row r="85" spans="2:9" s="165" customFormat="1" ht="16.25" customHeight="1" x14ac:dyDescent="0.25">
      <c r="B85" s="61"/>
      <c r="C85" s="99"/>
      <c r="D85" s="19"/>
      <c r="E85" s="19"/>
      <c r="F85" s="23"/>
      <c r="G85" s="324"/>
      <c r="H85" s="322"/>
      <c r="I85" s="323">
        <f t="shared" si="2"/>
        <v>0</v>
      </c>
    </row>
    <row r="86" spans="2:9" s="165" customFormat="1" ht="16.25" customHeight="1" x14ac:dyDescent="0.25">
      <c r="B86" s="651" t="s">
        <v>435</v>
      </c>
      <c r="C86" s="670" t="s">
        <v>436</v>
      </c>
      <c r="D86" s="671"/>
      <c r="E86" s="672"/>
      <c r="F86" s="23"/>
      <c r="G86" s="324"/>
      <c r="H86" s="322"/>
      <c r="I86" s="323">
        <f t="shared" si="2"/>
        <v>0</v>
      </c>
    </row>
    <row r="87" spans="2:9" s="165" customFormat="1" ht="16.25" customHeight="1" x14ac:dyDescent="0.35">
      <c r="B87" s="652" t="s">
        <v>437</v>
      </c>
      <c r="C87" s="713" t="s">
        <v>447</v>
      </c>
      <c r="D87" s="714"/>
      <c r="E87" s="715"/>
      <c r="F87" s="653"/>
      <c r="G87" s="324"/>
      <c r="H87" s="322"/>
      <c r="I87" s="323">
        <f t="shared" si="2"/>
        <v>0</v>
      </c>
    </row>
    <row r="88" spans="2:9" s="165" customFormat="1" ht="16.25" customHeight="1" x14ac:dyDescent="0.35">
      <c r="B88" s="652" t="s">
        <v>440</v>
      </c>
      <c r="C88" s="656" t="s">
        <v>444</v>
      </c>
      <c r="D88" s="657"/>
      <c r="E88" s="658"/>
      <c r="F88" s="653" t="s">
        <v>313</v>
      </c>
      <c r="G88" s="324"/>
      <c r="H88" s="322"/>
      <c r="I88" s="323">
        <f t="shared" si="2"/>
        <v>0</v>
      </c>
    </row>
    <row r="89" spans="2:9" s="165" customFormat="1" ht="16.25" customHeight="1" x14ac:dyDescent="0.35">
      <c r="B89" s="652" t="s">
        <v>441</v>
      </c>
      <c r="C89" s="656" t="s">
        <v>445</v>
      </c>
      <c r="D89" s="657"/>
      <c r="E89" s="658"/>
      <c r="F89" s="653" t="s">
        <v>313</v>
      </c>
      <c r="G89" s="324">
        <v>1</v>
      </c>
      <c r="H89" s="322">
        <v>346400890</v>
      </c>
      <c r="I89" s="323">
        <f t="shared" si="2"/>
        <v>346400890</v>
      </c>
    </row>
    <row r="90" spans="2:9" s="165" customFormat="1" ht="16.25" customHeight="1" x14ac:dyDescent="0.35">
      <c r="B90" s="652" t="s">
        <v>442</v>
      </c>
      <c r="C90" s="656" t="s">
        <v>446</v>
      </c>
      <c r="D90" s="657"/>
      <c r="E90" s="658"/>
      <c r="F90" s="653" t="s">
        <v>313</v>
      </c>
      <c r="G90" s="324"/>
      <c r="H90" s="322"/>
      <c r="I90" s="323">
        <f t="shared" si="2"/>
        <v>0</v>
      </c>
    </row>
    <row r="91" spans="2:9" s="165" customFormat="1" ht="16.25" customHeight="1" x14ac:dyDescent="0.35">
      <c r="B91" s="652" t="s">
        <v>443</v>
      </c>
      <c r="C91" s="713" t="s">
        <v>449</v>
      </c>
      <c r="D91" s="714"/>
      <c r="E91" s="715"/>
      <c r="F91" s="653" t="s">
        <v>313</v>
      </c>
      <c r="G91" s="324">
        <v>1</v>
      </c>
      <c r="H91" s="322">
        <v>576192470</v>
      </c>
      <c r="I91" s="323">
        <f t="shared" si="2"/>
        <v>576192470</v>
      </c>
    </row>
    <row r="92" spans="2:9" s="165" customFormat="1" ht="16.25" customHeight="1" x14ac:dyDescent="0.35">
      <c r="B92" s="652" t="s">
        <v>448</v>
      </c>
      <c r="C92" s="656" t="s">
        <v>450</v>
      </c>
      <c r="D92" s="657"/>
      <c r="E92" s="658"/>
      <c r="F92" s="653" t="s">
        <v>313</v>
      </c>
      <c r="G92" s="324"/>
      <c r="H92" s="322"/>
      <c r="I92" s="323">
        <f t="shared" si="2"/>
        <v>0</v>
      </c>
    </row>
    <row r="93" spans="2:9" s="165" customFormat="1" ht="16.25" customHeight="1" x14ac:dyDescent="0.25">
      <c r="B93" s="652"/>
      <c r="C93" s="656"/>
      <c r="D93" s="657"/>
      <c r="E93" s="658"/>
      <c r="F93" s="654"/>
      <c r="G93" s="324"/>
      <c r="H93" s="322"/>
      <c r="I93" s="323">
        <f t="shared" si="2"/>
        <v>0</v>
      </c>
    </row>
    <row r="94" spans="2:9" s="165" customFormat="1" ht="16.25" customHeight="1" x14ac:dyDescent="0.25">
      <c r="B94" s="652" t="s">
        <v>438</v>
      </c>
      <c r="C94" s="673" t="s">
        <v>439</v>
      </c>
      <c r="D94" s="674"/>
      <c r="E94" s="675"/>
      <c r="F94" s="659" t="s">
        <v>207</v>
      </c>
      <c r="G94" s="324"/>
      <c r="H94" s="322"/>
      <c r="I94" s="323">
        <f t="shared" si="2"/>
        <v>0</v>
      </c>
    </row>
    <row r="95" spans="2:9" s="165" customFormat="1" ht="16.25" customHeight="1" x14ac:dyDescent="0.25">
      <c r="B95" s="61"/>
      <c r="C95" s="99"/>
      <c r="D95" s="19"/>
      <c r="E95" s="19"/>
      <c r="F95" s="23"/>
      <c r="G95" s="324"/>
      <c r="H95" s="322"/>
      <c r="I95" s="323">
        <f t="shared" si="2"/>
        <v>0</v>
      </c>
    </row>
    <row r="96" spans="2:9" s="165" customFormat="1" ht="16.25" customHeight="1" x14ac:dyDescent="0.25">
      <c r="B96" s="61"/>
      <c r="C96" s="99"/>
      <c r="D96" s="19"/>
      <c r="E96" s="19"/>
      <c r="F96" s="23"/>
      <c r="G96" s="324">
        <v>0</v>
      </c>
      <c r="H96" s="322"/>
      <c r="I96" s="323">
        <f t="shared" si="2"/>
        <v>0</v>
      </c>
    </row>
    <row r="97" spans="2:9" s="165" customFormat="1" ht="16.25" customHeight="1" x14ac:dyDescent="0.25">
      <c r="B97" s="53" t="s">
        <v>85</v>
      </c>
      <c r="C97" s="109" t="s">
        <v>86</v>
      </c>
      <c r="D97" s="19"/>
      <c r="E97" s="19"/>
      <c r="F97" s="23"/>
      <c r="G97" s="324">
        <v>0</v>
      </c>
      <c r="H97" s="322"/>
      <c r="I97" s="323">
        <f t="shared" si="2"/>
        <v>0</v>
      </c>
    </row>
    <row r="98" spans="2:9" s="165" customFormat="1" ht="16.25" customHeight="1" x14ac:dyDescent="0.25">
      <c r="B98" s="61"/>
      <c r="C98" s="99" t="s">
        <v>87</v>
      </c>
      <c r="D98" s="19"/>
      <c r="E98" s="19"/>
      <c r="F98" s="23" t="s">
        <v>88</v>
      </c>
      <c r="G98" s="324">
        <v>240</v>
      </c>
      <c r="H98" s="322"/>
      <c r="I98" s="323">
        <f t="shared" si="2"/>
        <v>0</v>
      </c>
    </row>
    <row r="99" spans="2:9" s="165" customFormat="1" ht="16.25" customHeight="1" x14ac:dyDescent="0.25">
      <c r="B99" s="61"/>
      <c r="C99" s="99" t="s">
        <v>89</v>
      </c>
      <c r="D99" s="19"/>
      <c r="E99" s="19"/>
      <c r="F99" s="23" t="s">
        <v>88</v>
      </c>
      <c r="G99" s="324">
        <v>240</v>
      </c>
      <c r="H99" s="322"/>
      <c r="I99" s="323">
        <f t="shared" si="2"/>
        <v>0</v>
      </c>
    </row>
    <row r="100" spans="2:9" s="165" customFormat="1" ht="16.25" customHeight="1" thickBot="1" x14ac:dyDescent="0.3">
      <c r="B100" s="63"/>
      <c r="C100" s="347" t="s">
        <v>276</v>
      </c>
      <c r="D100" s="5"/>
      <c r="E100" s="5"/>
      <c r="F100" s="110" t="s">
        <v>88</v>
      </c>
      <c r="G100" s="327">
        <v>240</v>
      </c>
      <c r="H100" s="328"/>
      <c r="I100" s="323">
        <f t="shared" si="2"/>
        <v>0</v>
      </c>
    </row>
    <row r="101" spans="2:9" s="165" customFormat="1" ht="16.25" customHeight="1" thickBot="1" x14ac:dyDescent="0.3">
      <c r="B101" s="33" t="s">
        <v>90</v>
      </c>
      <c r="C101" s="34"/>
      <c r="D101" s="49"/>
      <c r="E101" s="34"/>
      <c r="F101" s="50"/>
      <c r="G101" s="35"/>
      <c r="H101" s="339"/>
      <c r="I101" s="331">
        <f>SUM(I64:I100)</f>
        <v>922593360</v>
      </c>
    </row>
    <row r="102" spans="2:9" s="165" customFormat="1" ht="16.25" customHeight="1" thickBot="1" x14ac:dyDescent="0.3">
      <c r="B102" s="4"/>
      <c r="C102" s="5"/>
      <c r="D102" s="5"/>
      <c r="E102" s="5"/>
      <c r="F102" s="111"/>
      <c r="G102" s="6"/>
      <c r="H102" s="313"/>
      <c r="I102" s="348"/>
    </row>
    <row r="103" spans="2:9" s="165" customFormat="1" ht="18.75" customHeight="1" x14ac:dyDescent="0.25">
      <c r="B103" s="64" t="s">
        <v>91</v>
      </c>
      <c r="C103" s="36"/>
      <c r="D103" s="36"/>
      <c r="E103" s="36"/>
      <c r="F103" s="51"/>
      <c r="G103" s="37"/>
      <c r="H103" s="332"/>
      <c r="I103" s="349"/>
    </row>
    <row r="104" spans="2:9" s="165" customFormat="1" ht="12.75" customHeight="1" thickBot="1" x14ac:dyDescent="0.3">
      <c r="B104" s="65"/>
      <c r="C104" s="38"/>
      <c r="D104" s="38"/>
      <c r="E104" s="38"/>
      <c r="F104" s="112"/>
      <c r="G104" s="39"/>
      <c r="H104" s="334"/>
      <c r="I104" s="350" t="s">
        <v>92</v>
      </c>
    </row>
    <row r="105" spans="2:9" s="165" customFormat="1" ht="21" customHeight="1" x14ac:dyDescent="0.25">
      <c r="B105" s="64" t="s">
        <v>2</v>
      </c>
      <c r="C105" s="66" t="s">
        <v>3</v>
      </c>
      <c r="D105" s="9"/>
      <c r="E105" s="9"/>
      <c r="F105" s="67" t="s">
        <v>4</v>
      </c>
      <c r="G105" s="11" t="s">
        <v>5</v>
      </c>
      <c r="H105" s="351" t="s">
        <v>6</v>
      </c>
      <c r="I105" s="352" t="s">
        <v>7</v>
      </c>
    </row>
    <row r="106" spans="2:9" s="165" customFormat="1" ht="15.75" customHeight="1" thickBot="1" x14ac:dyDescent="0.3">
      <c r="B106" s="68"/>
      <c r="C106" s="69"/>
      <c r="D106" s="13"/>
      <c r="E106" s="13"/>
      <c r="F106" s="70"/>
      <c r="G106" s="15"/>
      <c r="H106" s="353" t="s">
        <v>8</v>
      </c>
      <c r="I106" s="354" t="s">
        <v>8</v>
      </c>
    </row>
    <row r="107" spans="2:9" s="165" customFormat="1" ht="18.75" customHeight="1" x14ac:dyDescent="0.25">
      <c r="B107" s="16">
        <v>2100</v>
      </c>
      <c r="C107" s="318" t="s">
        <v>93</v>
      </c>
      <c r="D107" s="5"/>
      <c r="E107" s="5"/>
      <c r="F107" s="110"/>
      <c r="G107" s="355"/>
      <c r="H107" s="328"/>
      <c r="I107" s="356"/>
    </row>
    <row r="108" spans="2:9" s="165" customFormat="1" ht="10.5" customHeight="1" x14ac:dyDescent="0.25">
      <c r="B108" s="16"/>
      <c r="C108" s="318"/>
      <c r="D108" s="5"/>
      <c r="E108" s="5"/>
      <c r="F108" s="110"/>
      <c r="G108" s="45"/>
      <c r="H108" s="328"/>
      <c r="I108" s="356"/>
    </row>
    <row r="109" spans="2:9" s="165" customFormat="1" ht="12.75" customHeight="1" x14ac:dyDescent="0.25">
      <c r="B109" s="28">
        <v>21.01</v>
      </c>
      <c r="C109" s="54" t="s">
        <v>94</v>
      </c>
      <c r="D109" s="29"/>
      <c r="E109" s="19"/>
      <c r="F109" s="23"/>
      <c r="G109" s="60"/>
      <c r="H109" s="322"/>
      <c r="I109" s="357"/>
    </row>
    <row r="110" spans="2:9" s="165" customFormat="1" ht="12.75" customHeight="1" x14ac:dyDescent="0.25">
      <c r="B110" s="28"/>
      <c r="C110" s="54"/>
      <c r="D110" s="29"/>
      <c r="E110" s="19"/>
      <c r="F110" s="23"/>
      <c r="G110" s="60"/>
      <c r="H110" s="322"/>
      <c r="I110" s="357"/>
    </row>
    <row r="111" spans="2:9" s="165" customFormat="1" ht="12.75" customHeight="1" x14ac:dyDescent="0.25">
      <c r="B111" s="28"/>
      <c r="C111" s="20" t="s">
        <v>95</v>
      </c>
      <c r="D111" s="29"/>
      <c r="E111" s="19"/>
      <c r="F111" s="23"/>
      <c r="G111" s="60"/>
      <c r="H111" s="322"/>
      <c r="I111" s="357"/>
    </row>
    <row r="112" spans="2:9" s="165" customFormat="1" ht="12.75" customHeight="1" x14ac:dyDescent="0.25">
      <c r="B112" s="28"/>
      <c r="C112" s="19"/>
      <c r="D112" s="29"/>
      <c r="E112" s="19"/>
      <c r="F112" s="23"/>
      <c r="G112" s="60"/>
      <c r="H112" s="322"/>
      <c r="I112" s="357"/>
    </row>
    <row r="113" spans="2:9" s="165" customFormat="1" ht="12.75" customHeight="1" x14ac:dyDescent="0.25">
      <c r="B113" s="28"/>
      <c r="C113" s="20" t="s">
        <v>96</v>
      </c>
      <c r="D113" s="29"/>
      <c r="E113" s="19"/>
      <c r="F113" s="23" t="s">
        <v>97</v>
      </c>
      <c r="G113" s="324">
        <v>2000</v>
      </c>
      <c r="H113" s="322"/>
      <c r="I113" s="323">
        <f>+G113*H113</f>
        <v>0</v>
      </c>
    </row>
    <row r="114" spans="2:9" s="165" customFormat="1" ht="12.75" customHeight="1" x14ac:dyDescent="0.25">
      <c r="B114" s="28"/>
      <c r="C114" s="54"/>
      <c r="D114" s="29"/>
      <c r="E114" s="19"/>
      <c r="F114" s="23"/>
      <c r="G114" s="324"/>
      <c r="H114" s="322"/>
      <c r="I114" s="323"/>
    </row>
    <row r="115" spans="2:9" s="165" customFormat="1" ht="12.75" customHeight="1" x14ac:dyDescent="0.25">
      <c r="B115" s="28" t="s">
        <v>98</v>
      </c>
      <c r="C115" s="54" t="s">
        <v>99</v>
      </c>
      <c r="D115" s="29"/>
      <c r="E115" s="19"/>
      <c r="F115" s="23"/>
      <c r="G115" s="324"/>
      <c r="H115" s="322"/>
      <c r="I115" s="323"/>
    </row>
    <row r="116" spans="2:9" s="165" customFormat="1" ht="12.75" customHeight="1" x14ac:dyDescent="0.25">
      <c r="B116" s="28"/>
      <c r="C116" s="54"/>
      <c r="D116" s="29"/>
      <c r="E116" s="19"/>
      <c r="F116" s="23"/>
      <c r="G116" s="324"/>
      <c r="H116" s="322"/>
      <c r="I116" s="323"/>
    </row>
    <row r="117" spans="2:9" s="165" customFormat="1" ht="12.75" customHeight="1" x14ac:dyDescent="0.25">
      <c r="B117" s="22"/>
      <c r="C117" s="20" t="s">
        <v>100</v>
      </c>
      <c r="D117" s="19"/>
      <c r="E117" s="19"/>
      <c r="F117" s="23"/>
      <c r="G117" s="324"/>
      <c r="H117" s="337"/>
      <c r="I117" s="323"/>
    </row>
    <row r="118" spans="2:9" s="165" customFormat="1" ht="12.75" customHeight="1" x14ac:dyDescent="0.25">
      <c r="B118" s="22"/>
      <c r="C118" s="20" t="s">
        <v>101</v>
      </c>
      <c r="D118" s="19"/>
      <c r="E118" s="19"/>
      <c r="F118" s="23" t="s">
        <v>54</v>
      </c>
      <c r="G118" s="324">
        <v>2000</v>
      </c>
      <c r="H118" s="337"/>
      <c r="I118" s="323">
        <f>+G118*H118</f>
        <v>0</v>
      </c>
    </row>
    <row r="119" spans="2:9" s="165" customFormat="1" ht="12.75" customHeight="1" x14ac:dyDescent="0.25">
      <c r="B119" s="22"/>
      <c r="C119" s="20"/>
      <c r="D119" s="19"/>
      <c r="E119" s="19"/>
      <c r="F119" s="23"/>
      <c r="G119" s="324"/>
      <c r="H119" s="337"/>
      <c r="I119" s="323"/>
    </row>
    <row r="120" spans="2:9" s="165" customFormat="1" ht="12.75" customHeight="1" x14ac:dyDescent="0.25">
      <c r="B120" s="28" t="s">
        <v>102</v>
      </c>
      <c r="C120" s="54" t="s">
        <v>103</v>
      </c>
      <c r="D120" s="19"/>
      <c r="E120" s="19"/>
      <c r="F120" s="23" t="s">
        <v>38</v>
      </c>
      <c r="G120" s="324"/>
      <c r="H120" s="337"/>
      <c r="I120" s="323"/>
    </row>
    <row r="121" spans="2:9" s="165" customFormat="1" ht="12.75" customHeight="1" x14ac:dyDescent="0.25">
      <c r="B121" s="28"/>
      <c r="C121" s="54"/>
      <c r="D121" s="19"/>
      <c r="E121" s="19"/>
      <c r="F121" s="23"/>
      <c r="G121" s="324"/>
      <c r="H121" s="337"/>
      <c r="I121" s="323"/>
    </row>
    <row r="122" spans="2:9" s="165" customFormat="1" ht="12.75" customHeight="1" x14ac:dyDescent="0.25">
      <c r="B122" s="28"/>
      <c r="C122" s="54" t="s">
        <v>104</v>
      </c>
      <c r="D122" s="19"/>
      <c r="E122" s="19"/>
      <c r="F122" s="23"/>
      <c r="G122" s="324"/>
      <c r="H122" s="337"/>
      <c r="I122" s="323"/>
    </row>
    <row r="123" spans="2:9" s="165" customFormat="1" ht="12.75" customHeight="1" x14ac:dyDescent="0.25">
      <c r="B123" s="28"/>
      <c r="C123" s="54"/>
      <c r="D123" s="19"/>
      <c r="E123" s="19"/>
      <c r="F123" s="23"/>
      <c r="G123" s="324"/>
      <c r="H123" s="337"/>
      <c r="I123" s="323"/>
    </row>
    <row r="124" spans="2:9" s="165" customFormat="1" ht="12.75" customHeight="1" x14ac:dyDescent="0.25">
      <c r="B124" s="28"/>
      <c r="C124" s="20" t="s">
        <v>105</v>
      </c>
      <c r="D124" s="19"/>
      <c r="E124" s="19"/>
      <c r="F124" s="23" t="s">
        <v>106</v>
      </c>
      <c r="G124" s="324">
        <v>1000</v>
      </c>
      <c r="H124" s="337"/>
      <c r="I124" s="323">
        <f>+G124*H124</f>
        <v>0</v>
      </c>
    </row>
    <row r="125" spans="2:9" s="165" customFormat="1" ht="12.75" customHeight="1" x14ac:dyDescent="0.25">
      <c r="B125" s="28"/>
      <c r="C125" s="54"/>
      <c r="D125" s="19"/>
      <c r="E125" s="19"/>
      <c r="F125" s="23"/>
      <c r="G125" s="358"/>
      <c r="H125" s="337"/>
      <c r="I125" s="323"/>
    </row>
    <row r="126" spans="2:9" s="165" customFormat="1" ht="12.75" customHeight="1" x14ac:dyDescent="0.25">
      <c r="B126" s="28"/>
      <c r="C126" s="20" t="s">
        <v>107</v>
      </c>
      <c r="D126" s="19"/>
      <c r="E126" s="19"/>
      <c r="F126" s="23" t="s">
        <v>106</v>
      </c>
      <c r="G126" s="358"/>
      <c r="H126" s="337"/>
      <c r="I126" s="323">
        <f>+G126*H126</f>
        <v>0</v>
      </c>
    </row>
    <row r="127" spans="2:9" s="165" customFormat="1" ht="12.75" customHeight="1" x14ac:dyDescent="0.25">
      <c r="B127" s="28"/>
      <c r="C127" s="54"/>
      <c r="D127" s="19"/>
      <c r="E127" s="19"/>
      <c r="F127" s="23"/>
      <c r="G127" s="358"/>
      <c r="H127" s="337"/>
      <c r="I127" s="323"/>
    </row>
    <row r="128" spans="2:9" s="165" customFormat="1" ht="12.75" customHeight="1" x14ac:dyDescent="0.25">
      <c r="B128" s="28"/>
      <c r="C128" s="54" t="s">
        <v>108</v>
      </c>
      <c r="D128" s="19"/>
      <c r="E128" s="19"/>
      <c r="F128" s="23"/>
      <c r="G128" s="358"/>
      <c r="H128" s="337"/>
      <c r="I128" s="323"/>
    </row>
    <row r="129" spans="2:11" s="165" customFormat="1" ht="12.75" customHeight="1" x14ac:dyDescent="0.25">
      <c r="B129" s="28"/>
      <c r="C129" s="54"/>
      <c r="D129" s="19"/>
      <c r="E129" s="19"/>
      <c r="F129" s="23"/>
      <c r="G129" s="358"/>
      <c r="H129" s="337"/>
      <c r="I129" s="323"/>
    </row>
    <row r="130" spans="2:11" s="165" customFormat="1" ht="12.75" customHeight="1" x14ac:dyDescent="0.25">
      <c r="B130" s="28"/>
      <c r="C130" s="20" t="s">
        <v>109</v>
      </c>
      <c r="D130" s="19"/>
      <c r="E130" s="19"/>
      <c r="F130" s="23" t="s">
        <v>106</v>
      </c>
      <c r="G130" s="358">
        <v>20000</v>
      </c>
      <c r="H130" s="337"/>
      <c r="I130" s="323">
        <f>+G130*H130</f>
        <v>0</v>
      </c>
      <c r="K130" s="359"/>
    </row>
    <row r="131" spans="2:11" s="165" customFormat="1" ht="10.5" customHeight="1" x14ac:dyDescent="0.25">
      <c r="B131" s="28"/>
      <c r="C131" s="54"/>
      <c r="D131" s="19"/>
      <c r="E131" s="19"/>
      <c r="F131" s="23"/>
      <c r="G131" s="358"/>
      <c r="H131" s="337"/>
      <c r="I131" s="323"/>
    </row>
    <row r="132" spans="2:11" s="165" customFormat="1" ht="12.75" customHeight="1" x14ac:dyDescent="0.25">
      <c r="B132" s="28"/>
      <c r="C132" s="20" t="s">
        <v>110</v>
      </c>
      <c r="D132" s="19"/>
      <c r="E132" s="19"/>
      <c r="F132" s="23" t="s">
        <v>106</v>
      </c>
      <c r="G132" s="358"/>
      <c r="H132" s="337"/>
      <c r="I132" s="323">
        <f>+G132*H132</f>
        <v>0</v>
      </c>
    </row>
    <row r="133" spans="2:11" s="165" customFormat="1" ht="12.75" customHeight="1" x14ac:dyDescent="0.25">
      <c r="B133" s="22"/>
      <c r="C133" s="20"/>
      <c r="D133" s="19"/>
      <c r="E133" s="19"/>
      <c r="F133" s="23"/>
      <c r="G133" s="358"/>
      <c r="H133" s="337"/>
      <c r="I133" s="323"/>
    </row>
    <row r="134" spans="2:11" s="165" customFormat="1" ht="12.75" customHeight="1" thickBot="1" x14ac:dyDescent="0.3">
      <c r="B134" s="32"/>
      <c r="C134" s="71"/>
      <c r="D134" s="5"/>
      <c r="E134" s="5"/>
      <c r="F134" s="110"/>
      <c r="G134" s="360"/>
      <c r="H134" s="361"/>
      <c r="I134" s="356"/>
    </row>
    <row r="135" spans="2:11" s="165" customFormat="1" ht="18" customHeight="1" thickBot="1" x14ac:dyDescent="0.3">
      <c r="B135" s="33" t="s">
        <v>115</v>
      </c>
      <c r="C135" s="34"/>
      <c r="D135" s="34"/>
      <c r="E135" s="34"/>
      <c r="F135" s="34"/>
      <c r="G135" s="35"/>
      <c r="H135" s="330"/>
      <c r="I135" s="331">
        <f>SUM(I113:I134)</f>
        <v>0</v>
      </c>
    </row>
    <row r="136" spans="2:11" s="165" customFormat="1" ht="12.75" customHeight="1" x14ac:dyDescent="0.25">
      <c r="B136" s="4"/>
      <c r="C136" s="5"/>
      <c r="D136" s="5"/>
      <c r="E136" s="5"/>
      <c r="F136" s="5"/>
      <c r="G136" s="6"/>
      <c r="H136" s="313"/>
      <c r="I136" s="362"/>
    </row>
    <row r="137" spans="2:11" s="165" customFormat="1" ht="17.75" customHeight="1" thickBot="1" x14ac:dyDescent="0.3">
      <c r="B137" s="4"/>
      <c r="C137" s="5"/>
      <c r="D137" s="5"/>
      <c r="E137" s="5"/>
      <c r="F137" s="5"/>
      <c r="G137" s="6"/>
      <c r="H137" s="313"/>
      <c r="I137" s="362"/>
    </row>
    <row r="138" spans="2:11" s="165" customFormat="1" ht="17.75" customHeight="1" x14ac:dyDescent="0.25">
      <c r="B138" s="64" t="s">
        <v>2</v>
      </c>
      <c r="C138" s="66" t="s">
        <v>3</v>
      </c>
      <c r="D138" s="9"/>
      <c r="E138" s="9"/>
      <c r="F138" s="67" t="s">
        <v>4</v>
      </c>
      <c r="G138" s="11" t="s">
        <v>5</v>
      </c>
      <c r="H138" s="351" t="s">
        <v>6</v>
      </c>
      <c r="I138" s="352" t="s">
        <v>7</v>
      </c>
    </row>
    <row r="139" spans="2:11" s="165" customFormat="1" ht="17.75" customHeight="1" thickBot="1" x14ac:dyDescent="0.3">
      <c r="B139" s="68"/>
      <c r="C139" s="69"/>
      <c r="D139" s="13"/>
      <c r="E139" s="13"/>
      <c r="F139" s="70"/>
      <c r="G139" s="15"/>
      <c r="H139" s="353" t="s">
        <v>8</v>
      </c>
      <c r="I139" s="354" t="s">
        <v>8</v>
      </c>
    </row>
    <row r="140" spans="2:11" s="165" customFormat="1" ht="17.75" customHeight="1" x14ac:dyDescent="0.25">
      <c r="B140" s="16">
        <v>2200</v>
      </c>
      <c r="C140" s="17" t="s">
        <v>116</v>
      </c>
      <c r="D140" s="5"/>
      <c r="E140" s="41"/>
      <c r="F140" s="111"/>
      <c r="G140" s="72"/>
      <c r="H140" s="363"/>
      <c r="I140" s="356"/>
    </row>
    <row r="141" spans="2:11" s="165" customFormat="1" ht="17.75" customHeight="1" x14ac:dyDescent="0.25">
      <c r="B141" s="28" t="s">
        <v>134</v>
      </c>
      <c r="C141" s="54" t="s">
        <v>135</v>
      </c>
      <c r="D141" s="29"/>
      <c r="E141" s="19"/>
      <c r="F141" s="23"/>
      <c r="G141" s="324"/>
      <c r="H141" s="337"/>
      <c r="I141" s="323"/>
    </row>
    <row r="142" spans="2:11" s="165" customFormat="1" ht="17.75" customHeight="1" x14ac:dyDescent="0.25">
      <c r="B142" s="31"/>
      <c r="C142" s="20" t="s">
        <v>136</v>
      </c>
      <c r="D142" s="19"/>
      <c r="E142" s="19"/>
      <c r="F142" s="23" t="s">
        <v>38</v>
      </c>
      <c r="G142" s="324"/>
      <c r="H142" s="337"/>
      <c r="I142" s="323"/>
    </row>
    <row r="143" spans="2:11" s="165" customFormat="1" ht="17.75" customHeight="1" x14ac:dyDescent="0.25">
      <c r="B143" s="31"/>
      <c r="C143" s="20" t="s">
        <v>137</v>
      </c>
      <c r="D143" s="19"/>
      <c r="E143" s="19"/>
      <c r="F143" s="23" t="s">
        <v>106</v>
      </c>
      <c r="G143" s="324"/>
      <c r="H143" s="337"/>
      <c r="I143" s="323">
        <f>+G143*H143</f>
        <v>0</v>
      </c>
    </row>
    <row r="144" spans="2:11" s="165" customFormat="1" ht="17.75" customHeight="1" x14ac:dyDescent="0.25">
      <c r="B144" s="31"/>
      <c r="C144" s="20" t="s">
        <v>138</v>
      </c>
      <c r="D144" s="19"/>
      <c r="E144" s="19"/>
      <c r="F144" s="23" t="s">
        <v>106</v>
      </c>
      <c r="G144" s="324">
        <v>2500</v>
      </c>
      <c r="H144" s="337"/>
      <c r="I144" s="323">
        <f>+G144*H144</f>
        <v>0</v>
      </c>
    </row>
    <row r="145" spans="2:9" s="165" customFormat="1" ht="17.75" customHeight="1" thickBot="1" x14ac:dyDescent="0.3">
      <c r="B145" s="16"/>
      <c r="C145" s="17"/>
      <c r="D145" s="5"/>
      <c r="E145" s="5"/>
      <c r="F145" s="110"/>
      <c r="G145" s="360"/>
      <c r="H145" s="363"/>
      <c r="I145" s="356"/>
    </row>
    <row r="146" spans="2:9" s="165" customFormat="1" ht="17.75" customHeight="1" thickBot="1" x14ac:dyDescent="0.3">
      <c r="B146" s="76" t="s">
        <v>142</v>
      </c>
      <c r="C146" s="77"/>
      <c r="D146" s="77"/>
      <c r="E146" s="77"/>
      <c r="F146" s="77"/>
      <c r="G146" s="78"/>
      <c r="H146" s="364"/>
      <c r="I146" s="331">
        <f>SUM(I143:I145)</f>
        <v>0</v>
      </c>
    </row>
    <row r="147" spans="2:9" s="165" customFormat="1" ht="17.75" customHeight="1" x14ac:dyDescent="0.25">
      <c r="B147" s="9"/>
      <c r="C147" s="36"/>
      <c r="D147" s="36"/>
      <c r="E147" s="36"/>
      <c r="F147" s="36"/>
      <c r="G147" s="37"/>
      <c r="H147" s="332"/>
      <c r="I147" s="333"/>
    </row>
    <row r="148" spans="2:9" s="165" customFormat="1" ht="20.149999999999999" customHeight="1" thickBot="1" x14ac:dyDescent="0.3">
      <c r="B148" s="13"/>
      <c r="C148" s="38"/>
      <c r="D148" s="38"/>
      <c r="E148" s="38"/>
      <c r="F148" s="112"/>
      <c r="G148" s="39"/>
      <c r="H148" s="334"/>
      <c r="I148" s="365"/>
    </row>
    <row r="149" spans="2:9" s="165" customFormat="1" ht="20.149999999999999" customHeight="1" x14ac:dyDescent="0.25">
      <c r="B149" s="64" t="s">
        <v>2</v>
      </c>
      <c r="C149" s="9" t="s">
        <v>3</v>
      </c>
      <c r="D149" s="9"/>
      <c r="E149" s="9"/>
      <c r="F149" s="10" t="s">
        <v>4</v>
      </c>
      <c r="G149" s="11" t="s">
        <v>5</v>
      </c>
      <c r="H149" s="366" t="s">
        <v>6</v>
      </c>
      <c r="I149" s="352" t="s">
        <v>7</v>
      </c>
    </row>
    <row r="150" spans="2:9" s="165" customFormat="1" ht="20.149999999999999" customHeight="1" thickBot="1" x14ac:dyDescent="0.3">
      <c r="B150" s="68"/>
      <c r="C150" s="13"/>
      <c r="D150" s="13"/>
      <c r="E150" s="13"/>
      <c r="F150" s="70"/>
      <c r="G150" s="15"/>
      <c r="H150" s="367" t="s">
        <v>8</v>
      </c>
      <c r="I150" s="354" t="s">
        <v>8</v>
      </c>
    </row>
    <row r="151" spans="2:9" s="165" customFormat="1" ht="20.149999999999999" customHeight="1" x14ac:dyDescent="0.25">
      <c r="B151" s="368"/>
      <c r="C151" s="17"/>
      <c r="D151" s="4"/>
      <c r="E151" s="4"/>
      <c r="F151" s="369"/>
      <c r="G151" s="84"/>
      <c r="H151" s="320"/>
      <c r="I151" s="370"/>
    </row>
    <row r="152" spans="2:9" s="165" customFormat="1" ht="20.149999999999999" customHeight="1" x14ac:dyDescent="0.25">
      <c r="B152" s="85">
        <v>3300</v>
      </c>
      <c r="C152" s="54" t="s">
        <v>170</v>
      </c>
      <c r="D152" s="19"/>
      <c r="E152" s="19"/>
      <c r="F152" s="23"/>
      <c r="G152" s="86"/>
      <c r="H152" s="322"/>
      <c r="I152" s="357"/>
    </row>
    <row r="153" spans="2:9" s="165" customFormat="1" ht="20.149999999999999" customHeight="1" x14ac:dyDescent="0.25">
      <c r="B153" s="82"/>
      <c r="C153" s="20"/>
      <c r="D153" s="19"/>
      <c r="E153" s="19"/>
      <c r="F153" s="23"/>
      <c r="G153" s="60"/>
      <c r="H153" s="322"/>
      <c r="I153" s="357"/>
    </row>
    <row r="154" spans="2:9" s="165" customFormat="1" ht="20.149999999999999" customHeight="1" x14ac:dyDescent="0.25">
      <c r="B154" s="81" t="s">
        <v>277</v>
      </c>
      <c r="C154" s="20" t="s">
        <v>278</v>
      </c>
      <c r="D154" s="19"/>
      <c r="E154" s="19"/>
      <c r="F154" s="23" t="s">
        <v>54</v>
      </c>
      <c r="G154" s="324">
        <v>10000</v>
      </c>
      <c r="H154" s="371"/>
      <c r="I154" s="323">
        <f>+G154*H154</f>
        <v>0</v>
      </c>
    </row>
    <row r="155" spans="2:9" s="165" customFormat="1" ht="20.149999999999999" customHeight="1" x14ac:dyDescent="0.25">
      <c r="B155" s="56"/>
      <c r="C155" s="20"/>
      <c r="D155" s="19"/>
      <c r="E155" s="19"/>
      <c r="F155" s="23"/>
      <c r="G155" s="324"/>
      <c r="H155" s="371"/>
      <c r="I155" s="323"/>
    </row>
    <row r="156" spans="2:9" s="165" customFormat="1" ht="20.149999999999999" customHeight="1" x14ac:dyDescent="0.25">
      <c r="B156" s="81" t="s">
        <v>177</v>
      </c>
      <c r="C156" s="20" t="s">
        <v>178</v>
      </c>
      <c r="D156" s="19"/>
      <c r="E156" s="19"/>
      <c r="F156" s="23" t="s">
        <v>88</v>
      </c>
      <c r="G156" s="324">
        <v>720</v>
      </c>
      <c r="H156" s="371"/>
      <c r="I156" s="323">
        <f>+G156*H156</f>
        <v>0</v>
      </c>
    </row>
    <row r="157" spans="2:9" s="165" customFormat="1" ht="20.149999999999999" customHeight="1" x14ac:dyDescent="0.25">
      <c r="B157" s="56"/>
      <c r="C157" s="20"/>
      <c r="D157" s="19"/>
      <c r="E157" s="19"/>
      <c r="F157" s="23"/>
      <c r="G157" s="324"/>
      <c r="H157" s="371"/>
      <c r="I157" s="323"/>
    </row>
    <row r="158" spans="2:9" s="165" customFormat="1" ht="20.149999999999999" customHeight="1" x14ac:dyDescent="0.25">
      <c r="B158" s="81" t="s">
        <v>179</v>
      </c>
      <c r="C158" s="20" t="s">
        <v>180</v>
      </c>
      <c r="D158" s="19"/>
      <c r="E158" s="19"/>
      <c r="F158" s="23" t="s">
        <v>88</v>
      </c>
      <c r="G158" s="324">
        <v>31</v>
      </c>
      <c r="H158" s="371"/>
      <c r="I158" s="323">
        <f>+G158*H158</f>
        <v>0</v>
      </c>
    </row>
    <row r="159" spans="2:9" s="165" customFormat="1" ht="20.149999999999999" customHeight="1" thickBot="1" x14ac:dyDescent="0.3">
      <c r="B159" s="372"/>
      <c r="C159" s="71"/>
      <c r="D159" s="5"/>
      <c r="E159" s="5"/>
      <c r="F159" s="110"/>
      <c r="G159" s="373"/>
      <c r="H159" s="374"/>
      <c r="I159" s="329"/>
    </row>
    <row r="160" spans="2:9" s="165" customFormat="1" ht="20.149999999999999" customHeight="1" thickBot="1" x14ac:dyDescent="0.3">
      <c r="B160" s="76" t="s">
        <v>181</v>
      </c>
      <c r="C160" s="77"/>
      <c r="D160" s="77"/>
      <c r="E160" s="77"/>
      <c r="F160" s="77"/>
      <c r="G160" s="78"/>
      <c r="H160" s="364"/>
      <c r="I160" s="331">
        <f>SUM(I154:I159)</f>
        <v>0</v>
      </c>
    </row>
    <row r="161" spans="2:9" s="165" customFormat="1" ht="20.149999999999999" customHeight="1" x14ac:dyDescent="0.25">
      <c r="B161" s="9"/>
      <c r="C161" s="36"/>
      <c r="D161" s="36"/>
      <c r="E161" s="36"/>
      <c r="F161" s="36"/>
      <c r="G161" s="37"/>
      <c r="H161" s="332"/>
      <c r="I161" s="333"/>
    </row>
    <row r="162" spans="2:9" ht="20.149999999999999" customHeight="1" x14ac:dyDescent="0.25">
      <c r="B162" s="4" t="s">
        <v>209</v>
      </c>
      <c r="C162" s="4"/>
      <c r="G162" s="6"/>
      <c r="H162" s="313"/>
      <c r="I162" s="375"/>
    </row>
    <row r="163" spans="2:9" ht="20.149999999999999" customHeight="1" thickBot="1" x14ac:dyDescent="0.3">
      <c r="B163" s="97"/>
      <c r="C163" s="97"/>
      <c r="F163" s="111"/>
      <c r="G163" s="80"/>
      <c r="H163" s="313"/>
      <c r="I163" s="375"/>
    </row>
    <row r="164" spans="2:9" ht="20.149999999999999" customHeight="1" thickBot="1" x14ac:dyDescent="0.3">
      <c r="B164" s="114" t="s">
        <v>210</v>
      </c>
      <c r="C164" s="115"/>
      <c r="D164" s="89" t="s">
        <v>3</v>
      </c>
      <c r="E164" s="89"/>
      <c r="F164" s="91"/>
      <c r="G164" s="116"/>
      <c r="H164" s="376"/>
      <c r="I164" s="331" t="s">
        <v>211</v>
      </c>
    </row>
    <row r="165" spans="2:9" ht="25" customHeight="1" x14ac:dyDescent="0.25">
      <c r="B165" s="131">
        <v>1300</v>
      </c>
      <c r="C165" s="117"/>
      <c r="D165" s="118" t="s">
        <v>212</v>
      </c>
      <c r="E165" s="119"/>
      <c r="F165" s="120"/>
      <c r="G165" s="121"/>
      <c r="H165" s="377"/>
      <c r="I165" s="378">
        <f>+I34</f>
        <v>0</v>
      </c>
    </row>
    <row r="166" spans="2:9" ht="25" customHeight="1" x14ac:dyDescent="0.25">
      <c r="B166" s="131">
        <v>1500</v>
      </c>
      <c r="C166" s="117"/>
      <c r="D166" s="123" t="s">
        <v>34</v>
      </c>
      <c r="E166" s="123"/>
      <c r="F166" s="124"/>
      <c r="G166" s="121"/>
      <c r="H166" s="379"/>
      <c r="I166" s="378">
        <f>+I57</f>
        <v>0</v>
      </c>
    </row>
    <row r="167" spans="2:9" ht="25" customHeight="1" x14ac:dyDescent="0.25">
      <c r="B167" s="131" t="s">
        <v>64</v>
      </c>
      <c r="C167" s="129"/>
      <c r="D167" s="118" t="s">
        <v>65</v>
      </c>
      <c r="E167" s="122"/>
      <c r="F167" s="124"/>
      <c r="G167" s="121"/>
      <c r="H167" s="377"/>
      <c r="I167" s="378">
        <f>+I101</f>
        <v>922593360</v>
      </c>
    </row>
    <row r="168" spans="2:9" ht="25" customHeight="1" x14ac:dyDescent="0.25">
      <c r="B168" s="130">
        <v>2100</v>
      </c>
      <c r="C168" s="117"/>
      <c r="D168" s="118" t="s">
        <v>93</v>
      </c>
      <c r="E168" s="119"/>
      <c r="F168" s="124"/>
      <c r="G168" s="121"/>
      <c r="H168" s="377"/>
      <c r="I168" s="378">
        <f>+I135</f>
        <v>0</v>
      </c>
    </row>
    <row r="169" spans="2:9" ht="25" customHeight="1" x14ac:dyDescent="0.25">
      <c r="B169" s="131">
        <v>2200</v>
      </c>
      <c r="C169" s="117"/>
      <c r="D169" s="122" t="s">
        <v>116</v>
      </c>
      <c r="E169" s="122"/>
      <c r="F169" s="124"/>
      <c r="G169" s="121"/>
      <c r="H169" s="377"/>
      <c r="I169" s="378">
        <f>+I146</f>
        <v>0</v>
      </c>
    </row>
    <row r="170" spans="2:9" ht="25" customHeight="1" x14ac:dyDescent="0.25">
      <c r="B170" s="131">
        <v>3300</v>
      </c>
      <c r="C170" s="132"/>
      <c r="D170" s="122" t="s">
        <v>215</v>
      </c>
      <c r="E170" s="122"/>
      <c r="F170" s="124"/>
      <c r="G170" s="121"/>
      <c r="H170" s="377"/>
      <c r="I170" s="378">
        <f>+I160</f>
        <v>0</v>
      </c>
    </row>
    <row r="171" spans="2:9" ht="25" customHeight="1" thickBot="1" x14ac:dyDescent="0.3">
      <c r="B171" s="380"/>
      <c r="C171" s="381"/>
      <c r="D171" s="382"/>
      <c r="E171" s="382"/>
      <c r="F171" s="383"/>
      <c r="G171" s="384"/>
      <c r="H171" s="385"/>
      <c r="I171" s="386"/>
    </row>
    <row r="172" spans="2:9" ht="25" customHeight="1" x14ac:dyDescent="0.25">
      <c r="B172" s="387" t="s">
        <v>209</v>
      </c>
      <c r="C172" s="388"/>
      <c r="D172" s="388"/>
      <c r="E172" s="388"/>
      <c r="F172" s="388"/>
      <c r="G172" s="389"/>
      <c r="H172" s="390"/>
      <c r="I172" s="391">
        <f>SUM(I165:I170)</f>
        <v>922593360</v>
      </c>
    </row>
    <row r="173" spans="2:9" ht="25" customHeight="1" x14ac:dyDescent="0.25">
      <c r="B173" s="663" t="s">
        <v>279</v>
      </c>
      <c r="C173" s="664"/>
      <c r="D173" s="664"/>
      <c r="E173" s="664"/>
      <c r="F173" s="664"/>
      <c r="G173" s="664"/>
      <c r="H173" s="665"/>
      <c r="I173" s="392">
        <f>0.1*I172</f>
        <v>92259336</v>
      </c>
    </row>
    <row r="174" spans="2:9" ht="25" customHeight="1" x14ac:dyDescent="0.25">
      <c r="B174" s="393" t="s">
        <v>280</v>
      </c>
      <c r="C174" s="394"/>
      <c r="D174" s="394"/>
      <c r="E174" s="394"/>
      <c r="F174" s="394"/>
      <c r="G174" s="395"/>
      <c r="H174" s="396"/>
      <c r="I174" s="392">
        <f>I173+I172</f>
        <v>1014852696</v>
      </c>
    </row>
    <row r="175" spans="2:9" ht="25" customHeight="1" x14ac:dyDescent="0.25">
      <c r="B175" s="393" t="s">
        <v>229</v>
      </c>
      <c r="C175" s="394"/>
      <c r="D175" s="394"/>
      <c r="E175" s="394"/>
      <c r="F175" s="394"/>
      <c r="G175" s="395"/>
      <c r="H175" s="397"/>
      <c r="I175" s="392">
        <f>0.165*I174</f>
        <v>167450694.84</v>
      </c>
    </row>
    <row r="176" spans="2:9" ht="25" customHeight="1" thickBot="1" x14ac:dyDescent="0.3">
      <c r="B176" s="666" t="s">
        <v>281</v>
      </c>
      <c r="C176" s="667"/>
      <c r="D176" s="667"/>
      <c r="E176" s="38"/>
      <c r="F176" s="38"/>
      <c r="G176" s="39"/>
      <c r="H176" s="398"/>
      <c r="I176" s="399">
        <f>I175+I174</f>
        <v>1182303390.8399999</v>
      </c>
    </row>
  </sheetData>
  <mergeCells count="12">
    <mergeCell ref="C25:E25"/>
    <mergeCell ref="C31:E31"/>
    <mergeCell ref="B173:H173"/>
    <mergeCell ref="B176:D176"/>
    <mergeCell ref="B1:I1"/>
    <mergeCell ref="B7:I7"/>
    <mergeCell ref="C13:E13"/>
    <mergeCell ref="C15:E15"/>
    <mergeCell ref="C17:E17"/>
    <mergeCell ref="C18:E18"/>
    <mergeCell ref="C86:E86"/>
    <mergeCell ref="C94:E94"/>
  </mergeCells>
  <printOptions horizontalCentered="1"/>
  <pageMargins left="0.70866141732283505" right="0.70866141732283505" top="0.74803149606299202" bottom="0.74803149606299202" header="0.31496062992126" footer="0.31496062992126"/>
  <pageSetup scale="58" orientation="portrait" r:id="rId1"/>
  <rowBreaks count="2" manualBreakCount="2">
    <brk id="58" max="16383" man="1"/>
    <brk id="136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K305"/>
  <sheetViews>
    <sheetView showGridLines="0" showWhiteSpace="0" view="pageBreakPreview" topLeftCell="A129" zoomScaleNormal="100" zoomScaleSheetLayoutView="100" zoomScalePageLayoutView="79" workbookViewId="0">
      <selection activeCell="H119" sqref="H119"/>
    </sheetView>
  </sheetViews>
  <sheetFormatPr defaultRowHeight="14" x14ac:dyDescent="0.25"/>
  <cols>
    <col min="1" max="1" width="1.26953125" style="5" customWidth="1"/>
    <col min="2" max="2" width="11.36328125" style="5" customWidth="1"/>
    <col min="3" max="4" width="15.7265625" style="5" customWidth="1"/>
    <col min="5" max="5" width="39.90625" style="5" customWidth="1"/>
    <col min="6" max="6" width="12.36328125" style="5" customWidth="1"/>
    <col min="7" max="7" width="14.36328125" style="106" customWidth="1"/>
    <col min="8" max="8" width="16.81640625" style="194" customWidth="1"/>
    <col min="9" max="9" width="23.1796875" style="106" customWidth="1"/>
    <col min="10" max="10" width="12.36328125" style="5" customWidth="1"/>
    <col min="11" max="11" width="4.7265625" style="5" customWidth="1"/>
    <col min="12" max="244" width="9.1796875" style="5"/>
    <col min="245" max="245" width="11.36328125" style="5" customWidth="1"/>
    <col min="246" max="247" width="15.7265625" style="5" customWidth="1"/>
    <col min="248" max="248" width="34.36328125" style="5" customWidth="1"/>
    <col min="249" max="249" width="12.36328125" style="5" customWidth="1"/>
    <col min="250" max="250" width="11.7265625" style="5" customWidth="1"/>
    <col min="251" max="251" width="15" style="5" customWidth="1"/>
    <col min="252" max="252" width="19.1796875" style="5" customWidth="1"/>
    <col min="253" max="500" width="9.1796875" style="5"/>
    <col min="501" max="501" width="11.36328125" style="5" customWidth="1"/>
    <col min="502" max="503" width="15.7265625" style="5" customWidth="1"/>
    <col min="504" max="504" width="34.36328125" style="5" customWidth="1"/>
    <col min="505" max="505" width="12.36328125" style="5" customWidth="1"/>
    <col min="506" max="506" width="11.7265625" style="5" customWidth="1"/>
    <col min="507" max="507" width="15" style="5" customWidth="1"/>
    <col min="508" max="508" width="19.1796875" style="5" customWidth="1"/>
    <col min="509" max="756" width="9.1796875" style="5"/>
    <col min="757" max="757" width="11.36328125" style="5" customWidth="1"/>
    <col min="758" max="759" width="15.7265625" style="5" customWidth="1"/>
    <col min="760" max="760" width="34.36328125" style="5" customWidth="1"/>
    <col min="761" max="761" width="12.36328125" style="5" customWidth="1"/>
    <col min="762" max="762" width="11.7265625" style="5" customWidth="1"/>
    <col min="763" max="763" width="15" style="5" customWidth="1"/>
    <col min="764" max="764" width="19.1796875" style="5" customWidth="1"/>
    <col min="765" max="1012" width="9.1796875" style="5"/>
    <col min="1013" max="1013" width="11.36328125" style="5" customWidth="1"/>
    <col min="1014" max="1015" width="15.7265625" style="5" customWidth="1"/>
    <col min="1016" max="1016" width="34.36328125" style="5" customWidth="1"/>
    <col min="1017" max="1017" width="12.36328125" style="5" customWidth="1"/>
    <col min="1018" max="1018" width="11.7265625" style="5" customWidth="1"/>
    <col min="1019" max="1019" width="15" style="5" customWidth="1"/>
    <col min="1020" max="1020" width="19.1796875" style="5" customWidth="1"/>
    <col min="1021" max="1268" width="9.1796875" style="5"/>
    <col min="1269" max="1269" width="11.36328125" style="5" customWidth="1"/>
    <col min="1270" max="1271" width="15.7265625" style="5" customWidth="1"/>
    <col min="1272" max="1272" width="34.36328125" style="5" customWidth="1"/>
    <col min="1273" max="1273" width="12.36328125" style="5" customWidth="1"/>
    <col min="1274" max="1274" width="11.7265625" style="5" customWidth="1"/>
    <col min="1275" max="1275" width="15" style="5" customWidth="1"/>
    <col min="1276" max="1276" width="19.1796875" style="5" customWidth="1"/>
    <col min="1277" max="1524" width="9.1796875" style="5"/>
    <col min="1525" max="1525" width="11.36328125" style="5" customWidth="1"/>
    <col min="1526" max="1527" width="15.7265625" style="5" customWidth="1"/>
    <col min="1528" max="1528" width="34.36328125" style="5" customWidth="1"/>
    <col min="1529" max="1529" width="12.36328125" style="5" customWidth="1"/>
    <col min="1530" max="1530" width="11.7265625" style="5" customWidth="1"/>
    <col min="1531" max="1531" width="15" style="5" customWidth="1"/>
    <col min="1532" max="1532" width="19.1796875" style="5" customWidth="1"/>
    <col min="1533" max="1780" width="9.1796875" style="5"/>
    <col min="1781" max="1781" width="11.36328125" style="5" customWidth="1"/>
    <col min="1782" max="1783" width="15.7265625" style="5" customWidth="1"/>
    <col min="1784" max="1784" width="34.36328125" style="5" customWidth="1"/>
    <col min="1785" max="1785" width="12.36328125" style="5" customWidth="1"/>
    <col min="1786" max="1786" width="11.7265625" style="5" customWidth="1"/>
    <col min="1787" max="1787" width="15" style="5" customWidth="1"/>
    <col min="1788" max="1788" width="19.1796875" style="5" customWidth="1"/>
    <col min="1789" max="2036" width="9.1796875" style="5"/>
    <col min="2037" max="2037" width="11.36328125" style="5" customWidth="1"/>
    <col min="2038" max="2039" width="15.7265625" style="5" customWidth="1"/>
    <col min="2040" max="2040" width="34.36328125" style="5" customWidth="1"/>
    <col min="2041" max="2041" width="12.36328125" style="5" customWidth="1"/>
    <col min="2042" max="2042" width="11.7265625" style="5" customWidth="1"/>
    <col min="2043" max="2043" width="15" style="5" customWidth="1"/>
    <col min="2044" max="2044" width="19.1796875" style="5" customWidth="1"/>
    <col min="2045" max="2292" width="9.1796875" style="5"/>
    <col min="2293" max="2293" width="11.36328125" style="5" customWidth="1"/>
    <col min="2294" max="2295" width="15.7265625" style="5" customWidth="1"/>
    <col min="2296" max="2296" width="34.36328125" style="5" customWidth="1"/>
    <col min="2297" max="2297" width="12.36328125" style="5" customWidth="1"/>
    <col min="2298" max="2298" width="11.7265625" style="5" customWidth="1"/>
    <col min="2299" max="2299" width="15" style="5" customWidth="1"/>
    <col min="2300" max="2300" width="19.1796875" style="5" customWidth="1"/>
    <col min="2301" max="2548" width="9.1796875" style="5"/>
    <col min="2549" max="2549" width="11.36328125" style="5" customWidth="1"/>
    <col min="2550" max="2551" width="15.7265625" style="5" customWidth="1"/>
    <col min="2552" max="2552" width="34.36328125" style="5" customWidth="1"/>
    <col min="2553" max="2553" width="12.36328125" style="5" customWidth="1"/>
    <col min="2554" max="2554" width="11.7265625" style="5" customWidth="1"/>
    <col min="2555" max="2555" width="15" style="5" customWidth="1"/>
    <col min="2556" max="2556" width="19.1796875" style="5" customWidth="1"/>
    <col min="2557" max="2804" width="9.1796875" style="5"/>
    <col min="2805" max="2805" width="11.36328125" style="5" customWidth="1"/>
    <col min="2806" max="2807" width="15.7265625" style="5" customWidth="1"/>
    <col min="2808" max="2808" width="34.36328125" style="5" customWidth="1"/>
    <col min="2809" max="2809" width="12.36328125" style="5" customWidth="1"/>
    <col min="2810" max="2810" width="11.7265625" style="5" customWidth="1"/>
    <col min="2811" max="2811" width="15" style="5" customWidth="1"/>
    <col min="2812" max="2812" width="19.1796875" style="5" customWidth="1"/>
    <col min="2813" max="3060" width="9.1796875" style="5"/>
    <col min="3061" max="3061" width="11.36328125" style="5" customWidth="1"/>
    <col min="3062" max="3063" width="15.7265625" style="5" customWidth="1"/>
    <col min="3064" max="3064" width="34.36328125" style="5" customWidth="1"/>
    <col min="3065" max="3065" width="12.36328125" style="5" customWidth="1"/>
    <col min="3066" max="3066" width="11.7265625" style="5" customWidth="1"/>
    <col min="3067" max="3067" width="15" style="5" customWidth="1"/>
    <col min="3068" max="3068" width="19.1796875" style="5" customWidth="1"/>
    <col min="3069" max="3316" width="9.1796875" style="5"/>
    <col min="3317" max="3317" width="11.36328125" style="5" customWidth="1"/>
    <col min="3318" max="3319" width="15.7265625" style="5" customWidth="1"/>
    <col min="3320" max="3320" width="34.36328125" style="5" customWidth="1"/>
    <col min="3321" max="3321" width="12.36328125" style="5" customWidth="1"/>
    <col min="3322" max="3322" width="11.7265625" style="5" customWidth="1"/>
    <col min="3323" max="3323" width="15" style="5" customWidth="1"/>
    <col min="3324" max="3324" width="19.1796875" style="5" customWidth="1"/>
    <col min="3325" max="3572" width="9.1796875" style="5"/>
    <col min="3573" max="3573" width="11.36328125" style="5" customWidth="1"/>
    <col min="3574" max="3575" width="15.7265625" style="5" customWidth="1"/>
    <col min="3576" max="3576" width="34.36328125" style="5" customWidth="1"/>
    <col min="3577" max="3577" width="12.36328125" style="5" customWidth="1"/>
    <col min="3578" max="3578" width="11.7265625" style="5" customWidth="1"/>
    <col min="3579" max="3579" width="15" style="5" customWidth="1"/>
    <col min="3580" max="3580" width="19.1796875" style="5" customWidth="1"/>
    <col min="3581" max="3828" width="9.1796875" style="5"/>
    <col min="3829" max="3829" width="11.36328125" style="5" customWidth="1"/>
    <col min="3830" max="3831" width="15.7265625" style="5" customWidth="1"/>
    <col min="3832" max="3832" width="34.36328125" style="5" customWidth="1"/>
    <col min="3833" max="3833" width="12.36328125" style="5" customWidth="1"/>
    <col min="3834" max="3834" width="11.7265625" style="5" customWidth="1"/>
    <col min="3835" max="3835" width="15" style="5" customWidth="1"/>
    <col min="3836" max="3836" width="19.1796875" style="5" customWidth="1"/>
    <col min="3837" max="4084" width="9.1796875" style="5"/>
    <col min="4085" max="4085" width="11.36328125" style="5" customWidth="1"/>
    <col min="4086" max="4087" width="15.7265625" style="5" customWidth="1"/>
    <col min="4088" max="4088" width="34.36328125" style="5" customWidth="1"/>
    <col min="4089" max="4089" width="12.36328125" style="5" customWidth="1"/>
    <col min="4090" max="4090" width="11.7265625" style="5" customWidth="1"/>
    <col min="4091" max="4091" width="15" style="5" customWidth="1"/>
    <col min="4092" max="4092" width="19.1796875" style="5" customWidth="1"/>
    <col min="4093" max="4340" width="9.1796875" style="5"/>
    <col min="4341" max="4341" width="11.36328125" style="5" customWidth="1"/>
    <col min="4342" max="4343" width="15.7265625" style="5" customWidth="1"/>
    <col min="4344" max="4344" width="34.36328125" style="5" customWidth="1"/>
    <col min="4345" max="4345" width="12.36328125" style="5" customWidth="1"/>
    <col min="4346" max="4346" width="11.7265625" style="5" customWidth="1"/>
    <col min="4347" max="4347" width="15" style="5" customWidth="1"/>
    <col min="4348" max="4348" width="19.1796875" style="5" customWidth="1"/>
    <col min="4349" max="4596" width="9.1796875" style="5"/>
    <col min="4597" max="4597" width="11.36328125" style="5" customWidth="1"/>
    <col min="4598" max="4599" width="15.7265625" style="5" customWidth="1"/>
    <col min="4600" max="4600" width="34.36328125" style="5" customWidth="1"/>
    <col min="4601" max="4601" width="12.36328125" style="5" customWidth="1"/>
    <col min="4602" max="4602" width="11.7265625" style="5" customWidth="1"/>
    <col min="4603" max="4603" width="15" style="5" customWidth="1"/>
    <col min="4604" max="4604" width="19.1796875" style="5" customWidth="1"/>
    <col min="4605" max="4852" width="9.1796875" style="5"/>
    <col min="4853" max="4853" width="11.36328125" style="5" customWidth="1"/>
    <col min="4854" max="4855" width="15.7265625" style="5" customWidth="1"/>
    <col min="4856" max="4856" width="34.36328125" style="5" customWidth="1"/>
    <col min="4857" max="4857" width="12.36328125" style="5" customWidth="1"/>
    <col min="4858" max="4858" width="11.7265625" style="5" customWidth="1"/>
    <col min="4859" max="4859" width="15" style="5" customWidth="1"/>
    <col min="4860" max="4860" width="19.1796875" style="5" customWidth="1"/>
    <col min="4861" max="5108" width="9.1796875" style="5"/>
    <col min="5109" max="5109" width="11.36328125" style="5" customWidth="1"/>
    <col min="5110" max="5111" width="15.7265625" style="5" customWidth="1"/>
    <col min="5112" max="5112" width="34.36328125" style="5" customWidth="1"/>
    <col min="5113" max="5113" width="12.36328125" style="5" customWidth="1"/>
    <col min="5114" max="5114" width="11.7265625" style="5" customWidth="1"/>
    <col min="5115" max="5115" width="15" style="5" customWidth="1"/>
    <col min="5116" max="5116" width="19.1796875" style="5" customWidth="1"/>
    <col min="5117" max="5364" width="9.1796875" style="5"/>
    <col min="5365" max="5365" width="11.36328125" style="5" customWidth="1"/>
    <col min="5366" max="5367" width="15.7265625" style="5" customWidth="1"/>
    <col min="5368" max="5368" width="34.36328125" style="5" customWidth="1"/>
    <col min="5369" max="5369" width="12.36328125" style="5" customWidth="1"/>
    <col min="5370" max="5370" width="11.7265625" style="5" customWidth="1"/>
    <col min="5371" max="5371" width="15" style="5" customWidth="1"/>
    <col min="5372" max="5372" width="19.1796875" style="5" customWidth="1"/>
    <col min="5373" max="5620" width="9.1796875" style="5"/>
    <col min="5621" max="5621" width="11.36328125" style="5" customWidth="1"/>
    <col min="5622" max="5623" width="15.7265625" style="5" customWidth="1"/>
    <col min="5624" max="5624" width="34.36328125" style="5" customWidth="1"/>
    <col min="5625" max="5625" width="12.36328125" style="5" customWidth="1"/>
    <col min="5626" max="5626" width="11.7265625" style="5" customWidth="1"/>
    <col min="5627" max="5627" width="15" style="5" customWidth="1"/>
    <col min="5628" max="5628" width="19.1796875" style="5" customWidth="1"/>
    <col min="5629" max="5876" width="9.1796875" style="5"/>
    <col min="5877" max="5877" width="11.36328125" style="5" customWidth="1"/>
    <col min="5878" max="5879" width="15.7265625" style="5" customWidth="1"/>
    <col min="5880" max="5880" width="34.36328125" style="5" customWidth="1"/>
    <col min="5881" max="5881" width="12.36328125" style="5" customWidth="1"/>
    <col min="5882" max="5882" width="11.7265625" style="5" customWidth="1"/>
    <col min="5883" max="5883" width="15" style="5" customWidth="1"/>
    <col min="5884" max="5884" width="19.1796875" style="5" customWidth="1"/>
    <col min="5885" max="6132" width="9.1796875" style="5"/>
    <col min="6133" max="6133" width="11.36328125" style="5" customWidth="1"/>
    <col min="6134" max="6135" width="15.7265625" style="5" customWidth="1"/>
    <col min="6136" max="6136" width="34.36328125" style="5" customWidth="1"/>
    <col min="6137" max="6137" width="12.36328125" style="5" customWidth="1"/>
    <col min="6138" max="6138" width="11.7265625" style="5" customWidth="1"/>
    <col min="6139" max="6139" width="15" style="5" customWidth="1"/>
    <col min="6140" max="6140" width="19.1796875" style="5" customWidth="1"/>
    <col min="6141" max="6388" width="9.1796875" style="5"/>
    <col min="6389" max="6389" width="11.36328125" style="5" customWidth="1"/>
    <col min="6390" max="6391" width="15.7265625" style="5" customWidth="1"/>
    <col min="6392" max="6392" width="34.36328125" style="5" customWidth="1"/>
    <col min="6393" max="6393" width="12.36328125" style="5" customWidth="1"/>
    <col min="6394" max="6394" width="11.7265625" style="5" customWidth="1"/>
    <col min="6395" max="6395" width="15" style="5" customWidth="1"/>
    <col min="6396" max="6396" width="19.1796875" style="5" customWidth="1"/>
    <col min="6397" max="6644" width="9.1796875" style="5"/>
    <col min="6645" max="6645" width="11.36328125" style="5" customWidth="1"/>
    <col min="6646" max="6647" width="15.7265625" style="5" customWidth="1"/>
    <col min="6648" max="6648" width="34.36328125" style="5" customWidth="1"/>
    <col min="6649" max="6649" width="12.36328125" style="5" customWidth="1"/>
    <col min="6650" max="6650" width="11.7265625" style="5" customWidth="1"/>
    <col min="6651" max="6651" width="15" style="5" customWidth="1"/>
    <col min="6652" max="6652" width="19.1796875" style="5" customWidth="1"/>
    <col min="6653" max="6900" width="9.1796875" style="5"/>
    <col min="6901" max="6901" width="11.36328125" style="5" customWidth="1"/>
    <col min="6902" max="6903" width="15.7265625" style="5" customWidth="1"/>
    <col min="6904" max="6904" width="34.36328125" style="5" customWidth="1"/>
    <col min="6905" max="6905" width="12.36328125" style="5" customWidth="1"/>
    <col min="6906" max="6906" width="11.7265625" style="5" customWidth="1"/>
    <col min="6907" max="6907" width="15" style="5" customWidth="1"/>
    <col min="6908" max="6908" width="19.1796875" style="5" customWidth="1"/>
    <col min="6909" max="7156" width="9.1796875" style="5"/>
    <col min="7157" max="7157" width="11.36328125" style="5" customWidth="1"/>
    <col min="7158" max="7159" width="15.7265625" style="5" customWidth="1"/>
    <col min="7160" max="7160" width="34.36328125" style="5" customWidth="1"/>
    <col min="7161" max="7161" width="12.36328125" style="5" customWidth="1"/>
    <col min="7162" max="7162" width="11.7265625" style="5" customWidth="1"/>
    <col min="7163" max="7163" width="15" style="5" customWidth="1"/>
    <col min="7164" max="7164" width="19.1796875" style="5" customWidth="1"/>
    <col min="7165" max="7412" width="9.1796875" style="5"/>
    <col min="7413" max="7413" width="11.36328125" style="5" customWidth="1"/>
    <col min="7414" max="7415" width="15.7265625" style="5" customWidth="1"/>
    <col min="7416" max="7416" width="34.36328125" style="5" customWidth="1"/>
    <col min="7417" max="7417" width="12.36328125" style="5" customWidth="1"/>
    <col min="7418" max="7418" width="11.7265625" style="5" customWidth="1"/>
    <col min="7419" max="7419" width="15" style="5" customWidth="1"/>
    <col min="7420" max="7420" width="19.1796875" style="5" customWidth="1"/>
    <col min="7421" max="7668" width="9.1796875" style="5"/>
    <col min="7669" max="7669" width="11.36328125" style="5" customWidth="1"/>
    <col min="7670" max="7671" width="15.7265625" style="5" customWidth="1"/>
    <col min="7672" max="7672" width="34.36328125" style="5" customWidth="1"/>
    <col min="7673" max="7673" width="12.36328125" style="5" customWidth="1"/>
    <col min="7674" max="7674" width="11.7265625" style="5" customWidth="1"/>
    <col min="7675" max="7675" width="15" style="5" customWidth="1"/>
    <col min="7676" max="7676" width="19.1796875" style="5" customWidth="1"/>
    <col min="7677" max="7924" width="9.1796875" style="5"/>
    <col min="7925" max="7925" width="11.36328125" style="5" customWidth="1"/>
    <col min="7926" max="7927" width="15.7265625" style="5" customWidth="1"/>
    <col min="7928" max="7928" width="34.36328125" style="5" customWidth="1"/>
    <col min="7929" max="7929" width="12.36328125" style="5" customWidth="1"/>
    <col min="7930" max="7930" width="11.7265625" style="5" customWidth="1"/>
    <col min="7931" max="7931" width="15" style="5" customWidth="1"/>
    <col min="7932" max="7932" width="19.1796875" style="5" customWidth="1"/>
    <col min="7933" max="8180" width="9.1796875" style="5"/>
    <col min="8181" max="8181" width="11.36328125" style="5" customWidth="1"/>
    <col min="8182" max="8183" width="15.7265625" style="5" customWidth="1"/>
    <col min="8184" max="8184" width="34.36328125" style="5" customWidth="1"/>
    <col min="8185" max="8185" width="12.36328125" style="5" customWidth="1"/>
    <col min="8186" max="8186" width="11.7265625" style="5" customWidth="1"/>
    <col min="8187" max="8187" width="15" style="5" customWidth="1"/>
    <col min="8188" max="8188" width="19.1796875" style="5" customWidth="1"/>
    <col min="8189" max="8436" width="9.1796875" style="5"/>
    <col min="8437" max="8437" width="11.36328125" style="5" customWidth="1"/>
    <col min="8438" max="8439" width="15.7265625" style="5" customWidth="1"/>
    <col min="8440" max="8440" width="34.36328125" style="5" customWidth="1"/>
    <col min="8441" max="8441" width="12.36328125" style="5" customWidth="1"/>
    <col min="8442" max="8442" width="11.7265625" style="5" customWidth="1"/>
    <col min="8443" max="8443" width="15" style="5" customWidth="1"/>
    <col min="8444" max="8444" width="19.1796875" style="5" customWidth="1"/>
    <col min="8445" max="8692" width="9.1796875" style="5"/>
    <col min="8693" max="8693" width="11.36328125" style="5" customWidth="1"/>
    <col min="8694" max="8695" width="15.7265625" style="5" customWidth="1"/>
    <col min="8696" max="8696" width="34.36328125" style="5" customWidth="1"/>
    <col min="8697" max="8697" width="12.36328125" style="5" customWidth="1"/>
    <col min="8698" max="8698" width="11.7265625" style="5" customWidth="1"/>
    <col min="8699" max="8699" width="15" style="5" customWidth="1"/>
    <col min="8700" max="8700" width="19.1796875" style="5" customWidth="1"/>
    <col min="8701" max="8948" width="9.1796875" style="5"/>
    <col min="8949" max="8949" width="11.36328125" style="5" customWidth="1"/>
    <col min="8950" max="8951" width="15.7265625" style="5" customWidth="1"/>
    <col min="8952" max="8952" width="34.36328125" style="5" customWidth="1"/>
    <col min="8953" max="8953" width="12.36328125" style="5" customWidth="1"/>
    <col min="8954" max="8954" width="11.7265625" style="5" customWidth="1"/>
    <col min="8955" max="8955" width="15" style="5" customWidth="1"/>
    <col min="8956" max="8956" width="19.1796875" style="5" customWidth="1"/>
    <col min="8957" max="9204" width="9.1796875" style="5"/>
    <col min="9205" max="9205" width="11.36328125" style="5" customWidth="1"/>
    <col min="9206" max="9207" width="15.7265625" style="5" customWidth="1"/>
    <col min="9208" max="9208" width="34.36328125" style="5" customWidth="1"/>
    <col min="9209" max="9209" width="12.36328125" style="5" customWidth="1"/>
    <col min="9210" max="9210" width="11.7265625" style="5" customWidth="1"/>
    <col min="9211" max="9211" width="15" style="5" customWidth="1"/>
    <col min="9212" max="9212" width="19.1796875" style="5" customWidth="1"/>
    <col min="9213" max="9460" width="9.1796875" style="5"/>
    <col min="9461" max="9461" width="11.36328125" style="5" customWidth="1"/>
    <col min="9462" max="9463" width="15.7265625" style="5" customWidth="1"/>
    <col min="9464" max="9464" width="34.36328125" style="5" customWidth="1"/>
    <col min="9465" max="9465" width="12.36328125" style="5" customWidth="1"/>
    <col min="9466" max="9466" width="11.7265625" style="5" customWidth="1"/>
    <col min="9467" max="9467" width="15" style="5" customWidth="1"/>
    <col min="9468" max="9468" width="19.1796875" style="5" customWidth="1"/>
    <col min="9469" max="9716" width="9.1796875" style="5"/>
    <col min="9717" max="9717" width="11.36328125" style="5" customWidth="1"/>
    <col min="9718" max="9719" width="15.7265625" style="5" customWidth="1"/>
    <col min="9720" max="9720" width="34.36328125" style="5" customWidth="1"/>
    <col min="9721" max="9721" width="12.36328125" style="5" customWidth="1"/>
    <col min="9722" max="9722" width="11.7265625" style="5" customWidth="1"/>
    <col min="9723" max="9723" width="15" style="5" customWidth="1"/>
    <col min="9724" max="9724" width="19.1796875" style="5" customWidth="1"/>
    <col min="9725" max="9972" width="9.1796875" style="5"/>
    <col min="9973" max="9973" width="11.36328125" style="5" customWidth="1"/>
    <col min="9974" max="9975" width="15.7265625" style="5" customWidth="1"/>
    <col min="9976" max="9976" width="34.36328125" style="5" customWidth="1"/>
    <col min="9977" max="9977" width="12.36328125" style="5" customWidth="1"/>
    <col min="9978" max="9978" width="11.7265625" style="5" customWidth="1"/>
    <col min="9979" max="9979" width="15" style="5" customWidth="1"/>
    <col min="9980" max="9980" width="19.1796875" style="5" customWidth="1"/>
    <col min="9981" max="10228" width="9.1796875" style="5"/>
    <col min="10229" max="10229" width="11.36328125" style="5" customWidth="1"/>
    <col min="10230" max="10231" width="15.7265625" style="5" customWidth="1"/>
    <col min="10232" max="10232" width="34.36328125" style="5" customWidth="1"/>
    <col min="10233" max="10233" width="12.36328125" style="5" customWidth="1"/>
    <col min="10234" max="10234" width="11.7265625" style="5" customWidth="1"/>
    <col min="10235" max="10235" width="15" style="5" customWidth="1"/>
    <col min="10236" max="10236" width="19.1796875" style="5" customWidth="1"/>
    <col min="10237" max="10484" width="9.1796875" style="5"/>
    <col min="10485" max="10485" width="11.36328125" style="5" customWidth="1"/>
    <col min="10486" max="10487" width="15.7265625" style="5" customWidth="1"/>
    <col min="10488" max="10488" width="34.36328125" style="5" customWidth="1"/>
    <col min="10489" max="10489" width="12.36328125" style="5" customWidth="1"/>
    <col min="10490" max="10490" width="11.7265625" style="5" customWidth="1"/>
    <col min="10491" max="10491" width="15" style="5" customWidth="1"/>
    <col min="10492" max="10492" width="19.1796875" style="5" customWidth="1"/>
    <col min="10493" max="10740" width="9.1796875" style="5"/>
    <col min="10741" max="10741" width="11.36328125" style="5" customWidth="1"/>
    <col min="10742" max="10743" width="15.7265625" style="5" customWidth="1"/>
    <col min="10744" max="10744" width="34.36328125" style="5" customWidth="1"/>
    <col min="10745" max="10745" width="12.36328125" style="5" customWidth="1"/>
    <col min="10746" max="10746" width="11.7265625" style="5" customWidth="1"/>
    <col min="10747" max="10747" width="15" style="5" customWidth="1"/>
    <col min="10748" max="10748" width="19.1796875" style="5" customWidth="1"/>
    <col min="10749" max="10996" width="9.1796875" style="5"/>
    <col min="10997" max="10997" width="11.36328125" style="5" customWidth="1"/>
    <col min="10998" max="10999" width="15.7265625" style="5" customWidth="1"/>
    <col min="11000" max="11000" width="34.36328125" style="5" customWidth="1"/>
    <col min="11001" max="11001" width="12.36328125" style="5" customWidth="1"/>
    <col min="11002" max="11002" width="11.7265625" style="5" customWidth="1"/>
    <col min="11003" max="11003" width="15" style="5" customWidth="1"/>
    <col min="11004" max="11004" width="19.1796875" style="5" customWidth="1"/>
    <col min="11005" max="11252" width="9.1796875" style="5"/>
    <col min="11253" max="11253" width="11.36328125" style="5" customWidth="1"/>
    <col min="11254" max="11255" width="15.7265625" style="5" customWidth="1"/>
    <col min="11256" max="11256" width="34.36328125" style="5" customWidth="1"/>
    <col min="11257" max="11257" width="12.36328125" style="5" customWidth="1"/>
    <col min="11258" max="11258" width="11.7265625" style="5" customWidth="1"/>
    <col min="11259" max="11259" width="15" style="5" customWidth="1"/>
    <col min="11260" max="11260" width="19.1796875" style="5" customWidth="1"/>
    <col min="11261" max="11508" width="9.1796875" style="5"/>
    <col min="11509" max="11509" width="11.36328125" style="5" customWidth="1"/>
    <col min="11510" max="11511" width="15.7265625" style="5" customWidth="1"/>
    <col min="11512" max="11512" width="34.36328125" style="5" customWidth="1"/>
    <col min="11513" max="11513" width="12.36328125" style="5" customWidth="1"/>
    <col min="11514" max="11514" width="11.7265625" style="5" customWidth="1"/>
    <col min="11515" max="11515" width="15" style="5" customWidth="1"/>
    <col min="11516" max="11516" width="19.1796875" style="5" customWidth="1"/>
    <col min="11517" max="11764" width="9.1796875" style="5"/>
    <col min="11765" max="11765" width="11.36328125" style="5" customWidth="1"/>
    <col min="11766" max="11767" width="15.7265625" style="5" customWidth="1"/>
    <col min="11768" max="11768" width="34.36328125" style="5" customWidth="1"/>
    <col min="11769" max="11769" width="12.36328125" style="5" customWidth="1"/>
    <col min="11770" max="11770" width="11.7265625" style="5" customWidth="1"/>
    <col min="11771" max="11771" width="15" style="5" customWidth="1"/>
    <col min="11772" max="11772" width="19.1796875" style="5" customWidth="1"/>
    <col min="11773" max="12020" width="9.1796875" style="5"/>
    <col min="12021" max="12021" width="11.36328125" style="5" customWidth="1"/>
    <col min="12022" max="12023" width="15.7265625" style="5" customWidth="1"/>
    <col min="12024" max="12024" width="34.36328125" style="5" customWidth="1"/>
    <col min="12025" max="12025" width="12.36328125" style="5" customWidth="1"/>
    <col min="12026" max="12026" width="11.7265625" style="5" customWidth="1"/>
    <col min="12027" max="12027" width="15" style="5" customWidth="1"/>
    <col min="12028" max="12028" width="19.1796875" style="5" customWidth="1"/>
    <col min="12029" max="12276" width="9.1796875" style="5"/>
    <col min="12277" max="12277" width="11.36328125" style="5" customWidth="1"/>
    <col min="12278" max="12279" width="15.7265625" style="5" customWidth="1"/>
    <col min="12280" max="12280" width="34.36328125" style="5" customWidth="1"/>
    <col min="12281" max="12281" width="12.36328125" style="5" customWidth="1"/>
    <col min="12282" max="12282" width="11.7265625" style="5" customWidth="1"/>
    <col min="12283" max="12283" width="15" style="5" customWidth="1"/>
    <col min="12284" max="12284" width="19.1796875" style="5" customWidth="1"/>
    <col min="12285" max="12532" width="9.1796875" style="5"/>
    <col min="12533" max="12533" width="11.36328125" style="5" customWidth="1"/>
    <col min="12534" max="12535" width="15.7265625" style="5" customWidth="1"/>
    <col min="12536" max="12536" width="34.36328125" style="5" customWidth="1"/>
    <col min="12537" max="12537" width="12.36328125" style="5" customWidth="1"/>
    <col min="12538" max="12538" width="11.7265625" style="5" customWidth="1"/>
    <col min="12539" max="12539" width="15" style="5" customWidth="1"/>
    <col min="12540" max="12540" width="19.1796875" style="5" customWidth="1"/>
    <col min="12541" max="12788" width="9.1796875" style="5"/>
    <col min="12789" max="12789" width="11.36328125" style="5" customWidth="1"/>
    <col min="12790" max="12791" width="15.7265625" style="5" customWidth="1"/>
    <col min="12792" max="12792" width="34.36328125" style="5" customWidth="1"/>
    <col min="12793" max="12793" width="12.36328125" style="5" customWidth="1"/>
    <col min="12794" max="12794" width="11.7265625" style="5" customWidth="1"/>
    <col min="12795" max="12795" width="15" style="5" customWidth="1"/>
    <col min="12796" max="12796" width="19.1796875" style="5" customWidth="1"/>
    <col min="12797" max="13044" width="9.1796875" style="5"/>
    <col min="13045" max="13045" width="11.36328125" style="5" customWidth="1"/>
    <col min="13046" max="13047" width="15.7265625" style="5" customWidth="1"/>
    <col min="13048" max="13048" width="34.36328125" style="5" customWidth="1"/>
    <col min="13049" max="13049" width="12.36328125" style="5" customWidth="1"/>
    <col min="13050" max="13050" width="11.7265625" style="5" customWidth="1"/>
    <col min="13051" max="13051" width="15" style="5" customWidth="1"/>
    <col min="13052" max="13052" width="19.1796875" style="5" customWidth="1"/>
    <col min="13053" max="13300" width="9.1796875" style="5"/>
    <col min="13301" max="13301" width="11.36328125" style="5" customWidth="1"/>
    <col min="13302" max="13303" width="15.7265625" style="5" customWidth="1"/>
    <col min="13304" max="13304" width="34.36328125" style="5" customWidth="1"/>
    <col min="13305" max="13305" width="12.36328125" style="5" customWidth="1"/>
    <col min="13306" max="13306" width="11.7265625" style="5" customWidth="1"/>
    <col min="13307" max="13307" width="15" style="5" customWidth="1"/>
    <col min="13308" max="13308" width="19.1796875" style="5" customWidth="1"/>
    <col min="13309" max="13556" width="9.1796875" style="5"/>
    <col min="13557" max="13557" width="11.36328125" style="5" customWidth="1"/>
    <col min="13558" max="13559" width="15.7265625" style="5" customWidth="1"/>
    <col min="13560" max="13560" width="34.36328125" style="5" customWidth="1"/>
    <col min="13561" max="13561" width="12.36328125" style="5" customWidth="1"/>
    <col min="13562" max="13562" width="11.7265625" style="5" customWidth="1"/>
    <col min="13563" max="13563" width="15" style="5" customWidth="1"/>
    <col min="13564" max="13564" width="19.1796875" style="5" customWidth="1"/>
    <col min="13565" max="13812" width="9.1796875" style="5"/>
    <col min="13813" max="13813" width="11.36328125" style="5" customWidth="1"/>
    <col min="13814" max="13815" width="15.7265625" style="5" customWidth="1"/>
    <col min="13816" max="13816" width="34.36328125" style="5" customWidth="1"/>
    <col min="13817" max="13817" width="12.36328125" style="5" customWidth="1"/>
    <col min="13818" max="13818" width="11.7265625" style="5" customWidth="1"/>
    <col min="13819" max="13819" width="15" style="5" customWidth="1"/>
    <col min="13820" max="13820" width="19.1796875" style="5" customWidth="1"/>
    <col min="13821" max="14068" width="9.1796875" style="5"/>
    <col min="14069" max="14069" width="11.36328125" style="5" customWidth="1"/>
    <col min="14070" max="14071" width="15.7265625" style="5" customWidth="1"/>
    <col min="14072" max="14072" width="34.36328125" style="5" customWidth="1"/>
    <col min="14073" max="14073" width="12.36328125" style="5" customWidth="1"/>
    <col min="14074" max="14074" width="11.7265625" style="5" customWidth="1"/>
    <col min="14075" max="14075" width="15" style="5" customWidth="1"/>
    <col min="14076" max="14076" width="19.1796875" style="5" customWidth="1"/>
    <col min="14077" max="14324" width="9.1796875" style="5"/>
    <col min="14325" max="14325" width="11.36328125" style="5" customWidth="1"/>
    <col min="14326" max="14327" width="15.7265625" style="5" customWidth="1"/>
    <col min="14328" max="14328" width="34.36328125" style="5" customWidth="1"/>
    <col min="14329" max="14329" width="12.36328125" style="5" customWidth="1"/>
    <col min="14330" max="14330" width="11.7265625" style="5" customWidth="1"/>
    <col min="14331" max="14331" width="15" style="5" customWidth="1"/>
    <col min="14332" max="14332" width="19.1796875" style="5" customWidth="1"/>
    <col min="14333" max="14580" width="9.1796875" style="5"/>
    <col min="14581" max="14581" width="11.36328125" style="5" customWidth="1"/>
    <col min="14582" max="14583" width="15.7265625" style="5" customWidth="1"/>
    <col min="14584" max="14584" width="34.36328125" style="5" customWidth="1"/>
    <col min="14585" max="14585" width="12.36328125" style="5" customWidth="1"/>
    <col min="14586" max="14586" width="11.7265625" style="5" customWidth="1"/>
    <col min="14587" max="14587" width="15" style="5" customWidth="1"/>
    <col min="14588" max="14588" width="19.1796875" style="5" customWidth="1"/>
    <col min="14589" max="14836" width="9.1796875" style="5"/>
    <col min="14837" max="14837" width="11.36328125" style="5" customWidth="1"/>
    <col min="14838" max="14839" width="15.7265625" style="5" customWidth="1"/>
    <col min="14840" max="14840" width="34.36328125" style="5" customWidth="1"/>
    <col min="14841" max="14841" width="12.36328125" style="5" customWidth="1"/>
    <col min="14842" max="14842" width="11.7265625" style="5" customWidth="1"/>
    <col min="14843" max="14843" width="15" style="5" customWidth="1"/>
    <col min="14844" max="14844" width="19.1796875" style="5" customWidth="1"/>
    <col min="14845" max="15092" width="9.1796875" style="5"/>
    <col min="15093" max="15093" width="11.36328125" style="5" customWidth="1"/>
    <col min="15094" max="15095" width="15.7265625" style="5" customWidth="1"/>
    <col min="15096" max="15096" width="34.36328125" style="5" customWidth="1"/>
    <col min="15097" max="15097" width="12.36328125" style="5" customWidth="1"/>
    <col min="15098" max="15098" width="11.7265625" style="5" customWidth="1"/>
    <col min="15099" max="15099" width="15" style="5" customWidth="1"/>
    <col min="15100" max="15100" width="19.1796875" style="5" customWidth="1"/>
    <col min="15101" max="15348" width="9.1796875" style="5"/>
    <col min="15349" max="15349" width="11.36328125" style="5" customWidth="1"/>
    <col min="15350" max="15351" width="15.7265625" style="5" customWidth="1"/>
    <col min="15352" max="15352" width="34.36328125" style="5" customWidth="1"/>
    <col min="15353" max="15353" width="12.36328125" style="5" customWidth="1"/>
    <col min="15354" max="15354" width="11.7265625" style="5" customWidth="1"/>
    <col min="15355" max="15355" width="15" style="5" customWidth="1"/>
    <col min="15356" max="15356" width="19.1796875" style="5" customWidth="1"/>
    <col min="15357" max="15604" width="9.1796875" style="5"/>
    <col min="15605" max="15605" width="11.36328125" style="5" customWidth="1"/>
    <col min="15606" max="15607" width="15.7265625" style="5" customWidth="1"/>
    <col min="15608" max="15608" width="34.36328125" style="5" customWidth="1"/>
    <col min="15609" max="15609" width="12.36328125" style="5" customWidth="1"/>
    <col min="15610" max="15610" width="11.7265625" style="5" customWidth="1"/>
    <col min="15611" max="15611" width="15" style="5" customWidth="1"/>
    <col min="15612" max="15612" width="19.1796875" style="5" customWidth="1"/>
    <col min="15613" max="15860" width="9.1796875" style="5"/>
    <col min="15861" max="15861" width="11.36328125" style="5" customWidth="1"/>
    <col min="15862" max="15863" width="15.7265625" style="5" customWidth="1"/>
    <col min="15864" max="15864" width="34.36328125" style="5" customWidth="1"/>
    <col min="15865" max="15865" width="12.36328125" style="5" customWidth="1"/>
    <col min="15866" max="15866" width="11.7265625" style="5" customWidth="1"/>
    <col min="15867" max="15867" width="15" style="5" customWidth="1"/>
    <col min="15868" max="15868" width="19.1796875" style="5" customWidth="1"/>
    <col min="15869" max="16116" width="9.1796875" style="5"/>
    <col min="16117" max="16117" width="11.36328125" style="5" customWidth="1"/>
    <col min="16118" max="16119" width="15.7265625" style="5" customWidth="1"/>
    <col min="16120" max="16120" width="34.36328125" style="5" customWidth="1"/>
    <col min="16121" max="16121" width="12.36328125" style="5" customWidth="1"/>
    <col min="16122" max="16122" width="11.7265625" style="5" customWidth="1"/>
    <col min="16123" max="16123" width="15" style="5" customWidth="1"/>
    <col min="16124" max="16124" width="19.1796875" style="5" customWidth="1"/>
    <col min="16125" max="16384" width="9.1796875" style="5"/>
  </cols>
  <sheetData>
    <row r="1" spans="2:10" s="165" customFormat="1" ht="22.5" customHeight="1" x14ac:dyDescent="0.25">
      <c r="B1" s="669" t="s">
        <v>0</v>
      </c>
      <c r="C1" s="669"/>
      <c r="D1" s="669"/>
      <c r="E1" s="669"/>
      <c r="F1" s="669"/>
      <c r="G1" s="669"/>
      <c r="H1" s="669"/>
      <c r="I1" s="669"/>
    </row>
    <row r="2" spans="2:10" s="165" customFormat="1" ht="34.5" customHeight="1" x14ac:dyDescent="0.25">
      <c r="B2" s="1" t="s">
        <v>256</v>
      </c>
      <c r="C2" s="95"/>
      <c r="D2" s="1" t="s">
        <v>264</v>
      </c>
      <c r="E2" s="95"/>
      <c r="F2" s="95"/>
      <c r="G2" s="95"/>
      <c r="H2" s="95"/>
      <c r="I2" s="95"/>
    </row>
    <row r="3" spans="2:10" s="3" customFormat="1" ht="18.75" customHeight="1" x14ac:dyDescent="0.25">
      <c r="B3" s="1" t="s">
        <v>257</v>
      </c>
      <c r="C3" s="95"/>
      <c r="D3" s="1" t="s">
        <v>265</v>
      </c>
      <c r="E3" s="95"/>
      <c r="F3" s="95"/>
      <c r="G3" s="95"/>
      <c r="H3" s="95"/>
      <c r="I3" s="95"/>
    </row>
    <row r="4" spans="2:10" s="3" customFormat="1" ht="10.5" customHeight="1" x14ac:dyDescent="0.25">
      <c r="B4" s="1"/>
      <c r="C4" s="1"/>
      <c r="D4" s="1"/>
      <c r="E4" s="1"/>
      <c r="F4" s="1"/>
      <c r="G4" s="2"/>
      <c r="H4" s="2"/>
      <c r="I4" s="2"/>
    </row>
    <row r="5" spans="2:10" s="165" customFormat="1" ht="19.5" customHeight="1" x14ac:dyDescent="0.25">
      <c r="B5" s="669" t="s">
        <v>255</v>
      </c>
      <c r="C5" s="669"/>
      <c r="D5" s="669"/>
      <c r="E5" s="669"/>
      <c r="F5" s="669"/>
      <c r="G5" s="669"/>
      <c r="H5" s="669"/>
      <c r="I5" s="669"/>
      <c r="J5" s="95"/>
    </row>
    <row r="6" spans="2:10" s="165" customFormat="1" ht="19.5" customHeight="1" thickBot="1" x14ac:dyDescent="0.3">
      <c r="B6" s="4"/>
      <c r="C6" s="4"/>
      <c r="D6" s="5"/>
      <c r="E6" s="5"/>
      <c r="F6" s="5"/>
      <c r="G6" s="6"/>
      <c r="H6" s="80"/>
      <c r="I6" s="7" t="s">
        <v>1</v>
      </c>
    </row>
    <row r="7" spans="2:10" s="165" customFormat="1" ht="18.75" customHeight="1" x14ac:dyDescent="0.25">
      <c r="B7" s="8" t="s">
        <v>2</v>
      </c>
      <c r="C7" s="9" t="s">
        <v>3</v>
      </c>
      <c r="D7" s="9"/>
      <c r="E7" s="9"/>
      <c r="F7" s="10" t="s">
        <v>4</v>
      </c>
      <c r="G7" s="11" t="s">
        <v>5</v>
      </c>
      <c r="H7" s="166" t="s">
        <v>6</v>
      </c>
      <c r="I7" s="167" t="s">
        <v>7</v>
      </c>
    </row>
    <row r="8" spans="2:10" s="165" customFormat="1" ht="18.75" customHeight="1" thickBot="1" x14ac:dyDescent="0.3">
      <c r="B8" s="12"/>
      <c r="C8" s="13"/>
      <c r="D8" s="13"/>
      <c r="E8" s="13"/>
      <c r="F8" s="14"/>
      <c r="G8" s="15"/>
      <c r="H8" s="168" t="s">
        <v>8</v>
      </c>
      <c r="I8" s="169" t="s">
        <v>8</v>
      </c>
    </row>
    <row r="9" spans="2:10" s="3" customFormat="1" ht="18.75" customHeight="1" x14ac:dyDescent="0.25">
      <c r="B9" s="278">
        <v>1300</v>
      </c>
      <c r="C9" s="271" t="s">
        <v>9</v>
      </c>
      <c r="D9" s="296"/>
      <c r="E9" s="255"/>
      <c r="F9" s="297"/>
      <c r="G9" s="298"/>
      <c r="H9" s="269"/>
      <c r="I9" s="299"/>
    </row>
    <row r="10" spans="2:10" s="165" customFormat="1" ht="18.75" customHeight="1" x14ac:dyDescent="0.25">
      <c r="B10" s="18"/>
      <c r="C10" s="109" t="s">
        <v>10</v>
      </c>
      <c r="D10" s="100"/>
      <c r="E10" s="19"/>
      <c r="F10" s="102"/>
      <c r="G10" s="21"/>
      <c r="H10" s="60"/>
      <c r="I10" s="224"/>
    </row>
    <row r="11" spans="2:10" s="165" customFormat="1" ht="18.75" customHeight="1" x14ac:dyDescent="0.25">
      <c r="B11" s="22">
        <v>13.01</v>
      </c>
      <c r="C11" s="660" t="s">
        <v>11</v>
      </c>
      <c r="D11" s="661"/>
      <c r="E11" s="662"/>
      <c r="F11" s="47" t="s">
        <v>12</v>
      </c>
      <c r="G11" s="60">
        <v>1</v>
      </c>
      <c r="H11" s="21"/>
      <c r="I11" s="224">
        <f>G11*H11</f>
        <v>0</v>
      </c>
    </row>
    <row r="12" spans="2:10" s="165" customFormat="1" ht="18.75" customHeight="1" x14ac:dyDescent="0.25">
      <c r="B12" s="24"/>
      <c r="C12" s="25"/>
      <c r="D12" s="26"/>
      <c r="E12" s="27"/>
      <c r="F12" s="47"/>
      <c r="G12" s="60"/>
      <c r="H12" s="21"/>
      <c r="I12" s="224">
        <f t="shared" ref="I12:I31" si="0">G12*H12</f>
        <v>0</v>
      </c>
    </row>
    <row r="13" spans="2:10" s="165" customFormat="1" ht="18.75" customHeight="1" x14ac:dyDescent="0.25">
      <c r="B13" s="24"/>
      <c r="C13" s="660" t="s">
        <v>13</v>
      </c>
      <c r="D13" s="661"/>
      <c r="E13" s="662"/>
      <c r="F13" s="300" t="s">
        <v>12</v>
      </c>
      <c r="G13" s="60">
        <v>1</v>
      </c>
      <c r="H13" s="21"/>
      <c r="I13" s="224">
        <f t="shared" si="0"/>
        <v>0</v>
      </c>
    </row>
    <row r="14" spans="2:10" s="165" customFormat="1" ht="18.75" customHeight="1" x14ac:dyDescent="0.25">
      <c r="B14" s="24"/>
      <c r="C14" s="25"/>
      <c r="D14" s="26"/>
      <c r="E14" s="27"/>
      <c r="F14" s="300"/>
      <c r="G14" s="60"/>
      <c r="H14" s="21"/>
      <c r="I14" s="224">
        <f t="shared" si="0"/>
        <v>0</v>
      </c>
    </row>
    <row r="15" spans="2:10" s="165" customFormat="1" ht="18.75" customHeight="1" x14ac:dyDescent="0.25">
      <c r="B15" s="24"/>
      <c r="C15" s="660" t="s">
        <v>14</v>
      </c>
      <c r="D15" s="661"/>
      <c r="E15" s="662"/>
      <c r="F15" s="47" t="s">
        <v>15</v>
      </c>
      <c r="G15" s="60">
        <v>3</v>
      </c>
      <c r="H15" s="21"/>
      <c r="I15" s="224">
        <f t="shared" si="0"/>
        <v>0</v>
      </c>
    </row>
    <row r="16" spans="2:10" s="165" customFormat="1" ht="18.75" customHeight="1" x14ac:dyDescent="0.25">
      <c r="B16" s="24"/>
      <c r="C16" s="660"/>
      <c r="D16" s="661"/>
      <c r="E16" s="662"/>
      <c r="F16" s="47"/>
      <c r="G16" s="60"/>
      <c r="H16" s="60"/>
      <c r="I16" s="224">
        <f t="shared" si="0"/>
        <v>0</v>
      </c>
    </row>
    <row r="17" spans="2:9" s="165" customFormat="1" ht="18.75" customHeight="1" x14ac:dyDescent="0.25">
      <c r="B17" s="28" t="s">
        <v>230</v>
      </c>
      <c r="C17" s="29" t="s">
        <v>16</v>
      </c>
      <c r="D17" s="29"/>
      <c r="E17" s="19"/>
      <c r="F17" s="23" t="s">
        <v>17</v>
      </c>
      <c r="G17" s="60">
        <v>2</v>
      </c>
      <c r="H17" s="21"/>
      <c r="I17" s="224">
        <f t="shared" si="0"/>
        <v>0</v>
      </c>
    </row>
    <row r="18" spans="2:9" s="165" customFormat="1" ht="18.75" customHeight="1" x14ac:dyDescent="0.25">
      <c r="B18" s="22"/>
      <c r="C18" s="19"/>
      <c r="D18" s="19"/>
      <c r="E18" s="19"/>
      <c r="F18" s="23"/>
      <c r="G18" s="21"/>
      <c r="H18" s="21"/>
      <c r="I18" s="224">
        <f t="shared" si="0"/>
        <v>0</v>
      </c>
    </row>
    <row r="19" spans="2:9" s="165" customFormat="1" ht="18.75" customHeight="1" x14ac:dyDescent="0.25">
      <c r="B19" s="28" t="s">
        <v>231</v>
      </c>
      <c r="C19" s="29" t="s">
        <v>18</v>
      </c>
      <c r="D19" s="29"/>
      <c r="E19" s="29"/>
      <c r="F19" s="23"/>
      <c r="G19" s="21"/>
      <c r="H19" s="21"/>
      <c r="I19" s="224">
        <f t="shared" si="0"/>
        <v>0</v>
      </c>
    </row>
    <row r="20" spans="2:9" s="165" customFormat="1" ht="18.75" customHeight="1" x14ac:dyDescent="0.25">
      <c r="B20" s="28"/>
      <c r="C20" s="29"/>
      <c r="D20" s="29"/>
      <c r="E20" s="29"/>
      <c r="F20" s="23"/>
      <c r="G20" s="21"/>
      <c r="H20" s="21"/>
      <c r="I20" s="224">
        <f t="shared" si="0"/>
        <v>0</v>
      </c>
    </row>
    <row r="21" spans="2:9" s="165" customFormat="1" ht="18.75" customHeight="1" x14ac:dyDescent="0.25">
      <c r="B21" s="22"/>
      <c r="C21" s="19" t="s">
        <v>19</v>
      </c>
      <c r="D21" s="19"/>
      <c r="E21" s="19"/>
      <c r="F21" s="23" t="s">
        <v>12</v>
      </c>
      <c r="G21" s="60">
        <v>1</v>
      </c>
      <c r="H21" s="21"/>
      <c r="I21" s="224">
        <f t="shared" si="0"/>
        <v>0</v>
      </c>
    </row>
    <row r="22" spans="2:9" s="165" customFormat="1" ht="18.75" customHeight="1" x14ac:dyDescent="0.25">
      <c r="B22" s="22"/>
      <c r="C22" s="19"/>
      <c r="D22" s="19"/>
      <c r="E22" s="19"/>
      <c r="F22" s="23"/>
      <c r="G22" s="60"/>
      <c r="H22" s="21"/>
      <c r="I22" s="224">
        <f t="shared" si="0"/>
        <v>0</v>
      </c>
    </row>
    <row r="23" spans="2:9" s="165" customFormat="1" ht="18.75" customHeight="1" x14ac:dyDescent="0.25">
      <c r="B23" s="22"/>
      <c r="C23" s="660" t="s">
        <v>20</v>
      </c>
      <c r="D23" s="661"/>
      <c r="E23" s="662"/>
      <c r="F23" s="23" t="s">
        <v>21</v>
      </c>
      <c r="G23" s="60">
        <v>3</v>
      </c>
      <c r="H23" s="21"/>
      <c r="I23" s="224">
        <f t="shared" si="0"/>
        <v>0</v>
      </c>
    </row>
    <row r="24" spans="2:9" s="165" customFormat="1" ht="18.75" customHeight="1" x14ac:dyDescent="0.25">
      <c r="B24" s="22"/>
      <c r="C24" s="19"/>
      <c r="D24" s="19"/>
      <c r="E24" s="19"/>
      <c r="F24" s="23"/>
      <c r="G24" s="60"/>
      <c r="H24" s="21"/>
      <c r="I24" s="224">
        <f t="shared" si="0"/>
        <v>0</v>
      </c>
    </row>
    <row r="25" spans="2:9" s="165" customFormat="1" ht="18.75" customHeight="1" x14ac:dyDescent="0.25">
      <c r="B25" s="28" t="s">
        <v>22</v>
      </c>
      <c r="C25" s="29" t="s">
        <v>23</v>
      </c>
      <c r="D25" s="29"/>
      <c r="E25" s="19"/>
      <c r="F25" s="23"/>
      <c r="G25" s="60"/>
      <c r="H25" s="21"/>
      <c r="I25" s="224">
        <f t="shared" si="0"/>
        <v>0</v>
      </c>
    </row>
    <row r="26" spans="2:9" s="165" customFormat="1" ht="18.75" customHeight="1" x14ac:dyDescent="0.25">
      <c r="B26" s="28"/>
      <c r="C26" s="29"/>
      <c r="D26" s="29"/>
      <c r="E26" s="19"/>
      <c r="F26" s="23"/>
      <c r="G26" s="60"/>
      <c r="H26" s="21"/>
      <c r="I26" s="224">
        <f t="shared" si="0"/>
        <v>0</v>
      </c>
    </row>
    <row r="27" spans="2:9" s="165" customFormat="1" ht="18.75" customHeight="1" x14ac:dyDescent="0.25">
      <c r="B27" s="30"/>
      <c r="C27" s="19" t="s">
        <v>19</v>
      </c>
      <c r="D27" s="19"/>
      <c r="E27" s="19"/>
      <c r="F27" s="23" t="s">
        <v>12</v>
      </c>
      <c r="G27" s="60">
        <v>1</v>
      </c>
      <c r="H27" s="21"/>
      <c r="I27" s="224">
        <f t="shared" si="0"/>
        <v>0</v>
      </c>
    </row>
    <row r="28" spans="2:9" s="165" customFormat="1" ht="18.75" customHeight="1" x14ac:dyDescent="0.25">
      <c r="B28" s="31"/>
      <c r="C28" s="19"/>
      <c r="D28" s="19"/>
      <c r="E28" s="19"/>
      <c r="F28" s="23"/>
      <c r="G28" s="60"/>
      <c r="H28" s="21"/>
      <c r="I28" s="224">
        <f t="shared" si="0"/>
        <v>0</v>
      </c>
    </row>
    <row r="29" spans="2:9" s="165" customFormat="1" ht="18.75" customHeight="1" x14ac:dyDescent="0.25">
      <c r="B29" s="31"/>
      <c r="C29" s="660" t="s">
        <v>20</v>
      </c>
      <c r="D29" s="661"/>
      <c r="E29" s="662"/>
      <c r="F29" s="23" t="s">
        <v>21</v>
      </c>
      <c r="G29" s="60">
        <v>3</v>
      </c>
      <c r="H29" s="21"/>
      <c r="I29" s="224">
        <f t="shared" si="0"/>
        <v>0</v>
      </c>
    </row>
    <row r="30" spans="2:9" s="165" customFormat="1" ht="18.75" customHeight="1" x14ac:dyDescent="0.25">
      <c r="B30" s="31"/>
      <c r="C30" s="19"/>
      <c r="D30" s="19"/>
      <c r="E30" s="19"/>
      <c r="F30" s="23"/>
      <c r="G30" s="60"/>
      <c r="H30" s="60"/>
      <c r="I30" s="224">
        <f t="shared" si="0"/>
        <v>0</v>
      </c>
    </row>
    <row r="31" spans="2:9" s="165" customFormat="1" ht="18.75" customHeight="1" x14ac:dyDescent="0.25">
      <c r="B31" s="28" t="s">
        <v>24</v>
      </c>
      <c r="C31" s="29" t="s">
        <v>25</v>
      </c>
      <c r="D31" s="29"/>
      <c r="E31" s="29"/>
      <c r="F31" s="23" t="s">
        <v>17</v>
      </c>
      <c r="G31" s="60">
        <v>1</v>
      </c>
      <c r="H31" s="60"/>
      <c r="I31" s="224">
        <f t="shared" si="0"/>
        <v>0</v>
      </c>
    </row>
    <row r="32" spans="2:9" s="165" customFormat="1" ht="18.75" customHeight="1" thickBot="1" x14ac:dyDescent="0.3">
      <c r="B32" s="236"/>
      <c r="C32" s="227"/>
      <c r="D32" s="227"/>
      <c r="E32" s="227"/>
      <c r="F32" s="237"/>
      <c r="G32" s="293"/>
      <c r="H32" s="293"/>
      <c r="I32" s="232"/>
    </row>
    <row r="33" spans="2:9" s="165" customFormat="1" ht="18.75" customHeight="1" thickBot="1" x14ac:dyDescent="0.3">
      <c r="B33" s="33" t="s">
        <v>26</v>
      </c>
      <c r="C33" s="34"/>
      <c r="D33" s="34"/>
      <c r="E33" s="34"/>
      <c r="F33" s="34"/>
      <c r="G33" s="35"/>
      <c r="H33" s="171"/>
      <c r="I33" s="172">
        <f>SUM(I10:I32)</f>
        <v>0</v>
      </c>
    </row>
    <row r="34" spans="2:9" s="165" customFormat="1" ht="6.75" customHeight="1" x14ac:dyDescent="0.25">
      <c r="B34" s="9"/>
      <c r="C34" s="36"/>
      <c r="D34" s="36"/>
      <c r="E34" s="36"/>
      <c r="F34" s="36"/>
      <c r="G34" s="37"/>
      <c r="H34" s="173"/>
      <c r="I34" s="93"/>
    </row>
    <row r="35" spans="2:9" s="165" customFormat="1" ht="14.25" customHeight="1" thickBot="1" x14ac:dyDescent="0.3">
      <c r="B35" s="13"/>
      <c r="C35" s="38"/>
      <c r="D35" s="38"/>
      <c r="E35" s="38"/>
      <c r="F35" s="38"/>
      <c r="G35" s="39"/>
      <c r="H35" s="59"/>
      <c r="I35" s="94" t="s">
        <v>27</v>
      </c>
    </row>
    <row r="36" spans="2:9" s="165" customFormat="1" ht="20.149999999999999" customHeight="1" x14ac:dyDescent="0.25">
      <c r="B36" s="8" t="s">
        <v>2</v>
      </c>
      <c r="C36" s="9" t="s">
        <v>3</v>
      </c>
      <c r="D36" s="9"/>
      <c r="E36" s="9"/>
      <c r="F36" s="10" t="s">
        <v>4</v>
      </c>
      <c r="G36" s="11" t="s">
        <v>5</v>
      </c>
      <c r="H36" s="166" t="s">
        <v>6</v>
      </c>
      <c r="I36" s="167" t="s">
        <v>7</v>
      </c>
    </row>
    <row r="37" spans="2:9" s="165" customFormat="1" ht="20.149999999999999" customHeight="1" thickBot="1" x14ac:dyDescent="0.3">
      <c r="B37" s="12"/>
      <c r="C37" s="13"/>
      <c r="D37" s="13"/>
      <c r="E37" s="13"/>
      <c r="F37" s="14"/>
      <c r="G37" s="15"/>
      <c r="H37" s="168" t="s">
        <v>8</v>
      </c>
      <c r="I37" s="169" t="s">
        <v>8</v>
      </c>
    </row>
    <row r="38" spans="2:9" s="165" customFormat="1" ht="20.149999999999999" customHeight="1" x14ac:dyDescent="0.25">
      <c r="B38" s="40">
        <v>1400</v>
      </c>
      <c r="C38" s="17" t="s">
        <v>28</v>
      </c>
      <c r="D38" s="5"/>
      <c r="E38" s="41"/>
      <c r="F38" s="42"/>
      <c r="G38" s="43"/>
      <c r="H38" s="43"/>
      <c r="I38" s="170"/>
    </row>
    <row r="39" spans="2:9" s="165" customFormat="1" ht="20.149999999999999" customHeight="1" x14ac:dyDescent="0.25">
      <c r="B39" s="44"/>
      <c r="C39" s="17" t="s">
        <v>29</v>
      </c>
      <c r="D39" s="5"/>
      <c r="E39" s="41"/>
      <c r="F39" s="42"/>
      <c r="G39" s="43"/>
      <c r="H39" s="43"/>
      <c r="I39" s="170"/>
    </row>
    <row r="40" spans="2:9" s="165" customFormat="1" ht="10.5" customHeight="1" x14ac:dyDescent="0.25">
      <c r="B40" s="16"/>
      <c r="C40" s="5"/>
      <c r="D40" s="5"/>
      <c r="E40" s="5"/>
      <c r="F40" s="42"/>
      <c r="G40" s="43"/>
      <c r="H40" s="43"/>
      <c r="I40" s="170"/>
    </row>
    <row r="41" spans="2:9" s="165" customFormat="1" ht="20.149999999999999" customHeight="1" x14ac:dyDescent="0.25">
      <c r="B41" s="16" t="s">
        <v>30</v>
      </c>
      <c r="C41" s="4" t="s">
        <v>31</v>
      </c>
      <c r="D41" s="4"/>
      <c r="E41" s="4"/>
      <c r="F41" s="110" t="s">
        <v>21</v>
      </c>
      <c r="G41" s="43"/>
      <c r="H41" s="43"/>
      <c r="I41" s="170"/>
    </row>
    <row r="42" spans="2:9" s="165" customFormat="1" ht="12" customHeight="1" thickBot="1" x14ac:dyDescent="0.3">
      <c r="B42" s="32"/>
      <c r="C42" s="5"/>
      <c r="D42" s="5"/>
      <c r="E42" s="5"/>
      <c r="F42" s="110"/>
      <c r="G42" s="45"/>
      <c r="H42" s="43"/>
      <c r="I42" s="170"/>
    </row>
    <row r="43" spans="2:9" s="165" customFormat="1" ht="20.149999999999999" customHeight="1" thickBot="1" x14ac:dyDescent="0.3">
      <c r="B43" s="33" t="s">
        <v>32</v>
      </c>
      <c r="C43" s="34"/>
      <c r="D43" s="34"/>
      <c r="E43" s="34"/>
      <c r="F43" s="34"/>
      <c r="G43" s="35"/>
      <c r="H43" s="171"/>
      <c r="I43" s="172"/>
    </row>
    <row r="44" spans="2:9" s="165" customFormat="1" ht="20.149999999999999" customHeight="1" x14ac:dyDescent="0.25">
      <c r="B44" s="9"/>
      <c r="C44" s="36"/>
      <c r="D44" s="36"/>
      <c r="E44" s="36"/>
      <c r="F44" s="36"/>
      <c r="G44" s="37"/>
      <c r="H44" s="173"/>
      <c r="I44" s="93"/>
    </row>
    <row r="45" spans="2:9" s="165" customFormat="1" ht="16.5" customHeight="1" thickBot="1" x14ac:dyDescent="0.3">
      <c r="B45" s="13"/>
      <c r="C45" s="38"/>
      <c r="D45" s="38"/>
      <c r="E45" s="46"/>
      <c r="F45" s="112"/>
      <c r="G45" s="39"/>
      <c r="H45" s="59"/>
      <c r="I45" s="94" t="s">
        <v>33</v>
      </c>
    </row>
    <row r="46" spans="2:9" s="165" customFormat="1" ht="20.149999999999999" customHeight="1" x14ac:dyDescent="0.25">
      <c r="B46" s="8" t="s">
        <v>2</v>
      </c>
      <c r="C46" s="9" t="s">
        <v>3</v>
      </c>
      <c r="D46" s="9"/>
      <c r="E46" s="9"/>
      <c r="F46" s="10" t="s">
        <v>4</v>
      </c>
      <c r="G46" s="11" t="s">
        <v>5</v>
      </c>
      <c r="H46" s="166" t="s">
        <v>6</v>
      </c>
      <c r="I46" s="167" t="s">
        <v>7</v>
      </c>
    </row>
    <row r="47" spans="2:9" s="165" customFormat="1" ht="20.149999999999999" customHeight="1" thickBot="1" x14ac:dyDescent="0.3">
      <c r="B47" s="12"/>
      <c r="C47" s="13"/>
      <c r="D47" s="13"/>
      <c r="E47" s="13"/>
      <c r="F47" s="14"/>
      <c r="G47" s="15"/>
      <c r="H47" s="168" t="s">
        <v>8</v>
      </c>
      <c r="I47" s="169" t="s">
        <v>8</v>
      </c>
    </row>
    <row r="48" spans="2:9" s="165" customFormat="1" ht="20.149999999999999" customHeight="1" x14ac:dyDescent="0.25">
      <c r="B48" s="278">
        <v>1500</v>
      </c>
      <c r="C48" s="255" t="s">
        <v>34</v>
      </c>
      <c r="D48" s="249"/>
      <c r="E48" s="249"/>
      <c r="F48" s="261"/>
      <c r="G48" s="244"/>
      <c r="H48" s="259"/>
      <c r="I48" s="253"/>
    </row>
    <row r="49" spans="2:9" s="165" customFormat="1" ht="20.149999999999999" customHeight="1" x14ac:dyDescent="0.25">
      <c r="B49" s="28"/>
      <c r="C49" s="29"/>
      <c r="D49" s="19"/>
      <c r="E49" s="19"/>
      <c r="F49" s="23"/>
      <c r="G49" s="21"/>
      <c r="H49" s="60"/>
      <c r="I49" s="224"/>
    </row>
    <row r="50" spans="2:9" s="165" customFormat="1" ht="20.149999999999999" customHeight="1" x14ac:dyDescent="0.25">
      <c r="B50" s="28">
        <v>15.01</v>
      </c>
      <c r="C50" s="29" t="s">
        <v>35</v>
      </c>
      <c r="D50" s="29"/>
      <c r="E50" s="19"/>
      <c r="F50" s="295" t="s">
        <v>36</v>
      </c>
      <c r="G50" s="223"/>
      <c r="H50" s="223"/>
      <c r="I50" s="224"/>
    </row>
    <row r="51" spans="2:9" s="165" customFormat="1" ht="20.149999999999999" customHeight="1" x14ac:dyDescent="0.25">
      <c r="B51" s="22"/>
      <c r="C51" s="19"/>
      <c r="D51" s="19"/>
      <c r="E51" s="19"/>
      <c r="F51" s="47"/>
      <c r="G51" s="223"/>
      <c r="H51" s="60"/>
      <c r="I51" s="224"/>
    </row>
    <row r="52" spans="2:9" s="165" customFormat="1" ht="20.149999999999999" customHeight="1" x14ac:dyDescent="0.25">
      <c r="B52" s="28">
        <v>15.03</v>
      </c>
      <c r="C52" s="29" t="s">
        <v>37</v>
      </c>
      <c r="D52" s="19"/>
      <c r="E52" s="19"/>
      <c r="F52" s="47" t="s">
        <v>38</v>
      </c>
      <c r="G52" s="223"/>
      <c r="H52" s="60"/>
      <c r="I52" s="224"/>
    </row>
    <row r="53" spans="2:9" s="165" customFormat="1" ht="20.149999999999999" customHeight="1" x14ac:dyDescent="0.25">
      <c r="B53" s="22"/>
      <c r="C53" s="19" t="s">
        <v>39</v>
      </c>
      <c r="D53" s="19"/>
      <c r="E53" s="19"/>
      <c r="F53" s="47" t="s">
        <v>12</v>
      </c>
      <c r="G53" s="223">
        <v>1</v>
      </c>
      <c r="H53" s="60"/>
      <c r="I53" s="224">
        <f>G53*H53</f>
        <v>0</v>
      </c>
    </row>
    <row r="54" spans="2:9" s="165" customFormat="1" ht="20.149999999999999" customHeight="1" x14ac:dyDescent="0.25">
      <c r="B54" s="22"/>
      <c r="C54" s="19"/>
      <c r="D54" s="19"/>
      <c r="E54" s="19"/>
      <c r="F54" s="47"/>
      <c r="G54" s="223"/>
      <c r="H54" s="60"/>
      <c r="I54" s="224">
        <f t="shared" ref="I54:I62" si="1">G54*H54</f>
        <v>0</v>
      </c>
    </row>
    <row r="55" spans="2:9" s="165" customFormat="1" ht="20.149999999999999" customHeight="1" x14ac:dyDescent="0.25">
      <c r="B55" s="22"/>
      <c r="C55" s="19" t="s">
        <v>40</v>
      </c>
      <c r="D55" s="19"/>
      <c r="E55" s="19"/>
      <c r="F55" s="47" t="s">
        <v>17</v>
      </c>
      <c r="G55" s="223">
        <v>2</v>
      </c>
      <c r="H55" s="60"/>
      <c r="I55" s="224">
        <f t="shared" si="1"/>
        <v>0</v>
      </c>
    </row>
    <row r="56" spans="2:9" s="165" customFormat="1" ht="20.149999999999999" customHeight="1" x14ac:dyDescent="0.25">
      <c r="B56" s="24"/>
      <c r="C56" s="19"/>
      <c r="D56" s="19"/>
      <c r="E56" s="19"/>
      <c r="F56" s="47"/>
      <c r="G56" s="223"/>
      <c r="H56" s="60"/>
      <c r="I56" s="224">
        <f t="shared" si="1"/>
        <v>0</v>
      </c>
    </row>
    <row r="57" spans="2:9" s="165" customFormat="1" ht="20.149999999999999" customHeight="1" x14ac:dyDescent="0.25">
      <c r="B57" s="24"/>
      <c r="C57" s="19" t="s">
        <v>41</v>
      </c>
      <c r="D57" s="19"/>
      <c r="E57" s="19"/>
      <c r="F57" s="47" t="s">
        <v>17</v>
      </c>
      <c r="G57" s="223">
        <v>6</v>
      </c>
      <c r="H57" s="60"/>
      <c r="I57" s="224">
        <f t="shared" si="1"/>
        <v>0</v>
      </c>
    </row>
    <row r="58" spans="2:9" s="165" customFormat="1" ht="20.149999999999999" customHeight="1" x14ac:dyDescent="0.25">
      <c r="B58" s="24"/>
      <c r="C58" s="19"/>
      <c r="D58" s="19"/>
      <c r="E58" s="19"/>
      <c r="F58" s="47"/>
      <c r="G58" s="223"/>
      <c r="H58" s="60"/>
      <c r="I58" s="224">
        <f t="shared" si="1"/>
        <v>0</v>
      </c>
    </row>
    <row r="59" spans="2:9" s="165" customFormat="1" ht="20.149999999999999" customHeight="1" x14ac:dyDescent="0.25">
      <c r="B59" s="24"/>
      <c r="C59" s="19" t="s">
        <v>42</v>
      </c>
      <c r="D59" s="19"/>
      <c r="E59" s="19"/>
      <c r="F59" s="47" t="s">
        <v>17</v>
      </c>
      <c r="G59" s="223"/>
      <c r="H59" s="60"/>
      <c r="I59" s="224">
        <f t="shared" si="1"/>
        <v>0</v>
      </c>
    </row>
    <row r="60" spans="2:9" s="165" customFormat="1" ht="20.149999999999999" customHeight="1" x14ac:dyDescent="0.25">
      <c r="B60" s="24"/>
      <c r="C60" s="19"/>
      <c r="D60" s="19"/>
      <c r="E60" s="19"/>
      <c r="F60" s="47"/>
      <c r="G60" s="223"/>
      <c r="H60" s="60"/>
      <c r="I60" s="224">
        <f t="shared" si="1"/>
        <v>0</v>
      </c>
    </row>
    <row r="61" spans="2:9" s="165" customFormat="1" ht="20.149999999999999" customHeight="1" x14ac:dyDescent="0.25">
      <c r="B61" s="24"/>
      <c r="C61" s="19" t="s">
        <v>43</v>
      </c>
      <c r="D61" s="19"/>
      <c r="E61" s="19"/>
      <c r="F61" s="47" t="s">
        <v>44</v>
      </c>
      <c r="G61" s="223">
        <v>1</v>
      </c>
      <c r="H61" s="60"/>
      <c r="I61" s="224">
        <f t="shared" si="1"/>
        <v>0</v>
      </c>
    </row>
    <row r="62" spans="2:9" s="165" customFormat="1" ht="20.149999999999999" customHeight="1" x14ac:dyDescent="0.25">
      <c r="B62" s="24"/>
      <c r="C62" s="19"/>
      <c r="D62" s="19"/>
      <c r="E62" s="19"/>
      <c r="F62" s="47"/>
      <c r="G62" s="223"/>
      <c r="H62" s="60"/>
      <c r="I62" s="224">
        <f t="shared" si="1"/>
        <v>0</v>
      </c>
    </row>
    <row r="63" spans="2:9" s="165" customFormat="1" ht="20.149999999999999" customHeight="1" x14ac:dyDescent="0.25">
      <c r="B63" s="24"/>
      <c r="C63" s="19" t="s">
        <v>45</v>
      </c>
      <c r="D63" s="19"/>
      <c r="E63" s="19"/>
      <c r="F63" s="47" t="s">
        <v>17</v>
      </c>
      <c r="G63" s="223"/>
      <c r="H63" s="60"/>
      <c r="I63" s="224"/>
    </row>
    <row r="64" spans="2:9" s="165" customFormat="1" ht="20.149999999999999" customHeight="1" thickBot="1" x14ac:dyDescent="0.3">
      <c r="B64" s="308"/>
      <c r="C64" s="227"/>
      <c r="D64" s="227"/>
      <c r="E64" s="227"/>
      <c r="F64" s="229"/>
      <c r="G64" s="231"/>
      <c r="H64" s="293"/>
      <c r="I64" s="232"/>
    </row>
    <row r="65" spans="2:9" s="165" customFormat="1" ht="20.149999999999999" customHeight="1" thickBot="1" x14ac:dyDescent="0.3">
      <c r="B65" s="33" t="s">
        <v>46</v>
      </c>
      <c r="C65" s="34"/>
      <c r="D65" s="49"/>
      <c r="E65" s="34"/>
      <c r="F65" s="50"/>
      <c r="G65" s="35"/>
      <c r="H65" s="174"/>
      <c r="I65" s="175">
        <f>SUM(I53:I64)</f>
        <v>0</v>
      </c>
    </row>
    <row r="66" spans="2:9" s="165" customFormat="1" ht="20.149999999999999" customHeight="1" x14ac:dyDescent="0.25">
      <c r="B66" s="9"/>
      <c r="C66" s="36"/>
      <c r="D66" s="36"/>
      <c r="E66" s="36"/>
      <c r="F66" s="51"/>
      <c r="G66" s="37"/>
      <c r="H66" s="173"/>
      <c r="I66" s="176"/>
    </row>
    <row r="67" spans="2:9" s="165" customFormat="1" ht="20.149999999999999" customHeight="1" thickBot="1" x14ac:dyDescent="0.3">
      <c r="B67" s="13"/>
      <c r="C67" s="38"/>
      <c r="D67" s="38"/>
      <c r="E67" s="38"/>
      <c r="F67" s="112"/>
      <c r="G67" s="39"/>
      <c r="H67" s="59"/>
      <c r="I67" s="94" t="s">
        <v>47</v>
      </c>
    </row>
    <row r="68" spans="2:9" s="165" customFormat="1" ht="20.149999999999999" customHeight="1" x14ac:dyDescent="0.25">
      <c r="B68" s="8" t="s">
        <v>2</v>
      </c>
      <c r="C68" s="9" t="s">
        <v>3</v>
      </c>
      <c r="D68" s="9"/>
      <c r="E68" s="9"/>
      <c r="F68" s="10" t="s">
        <v>4</v>
      </c>
      <c r="G68" s="11" t="s">
        <v>5</v>
      </c>
      <c r="H68" s="166" t="s">
        <v>6</v>
      </c>
      <c r="I68" s="167" t="s">
        <v>7</v>
      </c>
    </row>
    <row r="69" spans="2:9" s="165" customFormat="1" ht="20.149999999999999" customHeight="1" thickBot="1" x14ac:dyDescent="0.3">
      <c r="B69" s="12"/>
      <c r="C69" s="13"/>
      <c r="D69" s="13"/>
      <c r="E69" s="13"/>
      <c r="F69" s="14"/>
      <c r="G69" s="15"/>
      <c r="H69" s="168" t="s">
        <v>8</v>
      </c>
      <c r="I69" s="169" t="s">
        <v>8</v>
      </c>
    </row>
    <row r="70" spans="2:9" s="165" customFormat="1" ht="20.149999999999999" customHeight="1" x14ac:dyDescent="0.25">
      <c r="B70" s="258">
        <v>1700</v>
      </c>
      <c r="C70" s="248" t="s">
        <v>48</v>
      </c>
      <c r="D70" s="249"/>
      <c r="E70" s="282"/>
      <c r="F70" s="271"/>
      <c r="G70" s="283"/>
      <c r="H70" s="269"/>
      <c r="I70" s="270"/>
    </row>
    <row r="71" spans="2:9" s="165" customFormat="1" ht="8.25" customHeight="1" x14ac:dyDescent="0.25">
      <c r="B71" s="85"/>
      <c r="C71" s="109"/>
      <c r="D71" s="284"/>
      <c r="E71" s="285"/>
      <c r="F71" s="109"/>
      <c r="G71" s="286"/>
      <c r="H71" s="287"/>
      <c r="I71" s="288"/>
    </row>
    <row r="72" spans="2:9" s="165" customFormat="1" ht="20.149999999999999" customHeight="1" x14ac:dyDescent="0.25">
      <c r="B72" s="53">
        <v>17.010000000000002</v>
      </c>
      <c r="C72" s="54" t="s">
        <v>49</v>
      </c>
      <c r="D72" s="29"/>
      <c r="E72" s="55"/>
      <c r="F72" s="23" t="s">
        <v>50</v>
      </c>
      <c r="G72" s="73"/>
      <c r="H72" s="60"/>
      <c r="I72" s="264"/>
    </row>
    <row r="73" spans="2:9" s="165" customFormat="1" ht="9" customHeight="1" x14ac:dyDescent="0.25">
      <c r="B73" s="56"/>
      <c r="C73" s="20"/>
      <c r="D73" s="19"/>
      <c r="E73" s="57"/>
      <c r="F73" s="47"/>
      <c r="G73" s="21"/>
      <c r="H73" s="60"/>
      <c r="I73" s="264"/>
    </row>
    <row r="74" spans="2:9" s="165" customFormat="1" ht="20.149999999999999" customHeight="1" x14ac:dyDescent="0.25">
      <c r="B74" s="53" t="s">
        <v>51</v>
      </c>
      <c r="C74" s="54" t="s">
        <v>52</v>
      </c>
      <c r="D74" s="29"/>
      <c r="E74" s="55"/>
      <c r="F74" s="47"/>
      <c r="G74" s="21"/>
      <c r="H74" s="60"/>
      <c r="I74" s="264"/>
    </row>
    <row r="75" spans="2:9" s="165" customFormat="1" ht="8.25" customHeight="1" x14ac:dyDescent="0.25">
      <c r="B75" s="31"/>
      <c r="C75" s="19"/>
      <c r="D75" s="19"/>
      <c r="E75" s="19"/>
      <c r="F75" s="47"/>
      <c r="G75" s="21"/>
      <c r="H75" s="60"/>
      <c r="I75" s="264"/>
    </row>
    <row r="76" spans="2:9" s="165" customFormat="1" ht="20.149999999999999" customHeight="1" x14ac:dyDescent="0.25">
      <c r="B76" s="31"/>
      <c r="C76" s="19" t="s">
        <v>53</v>
      </c>
      <c r="D76" s="19"/>
      <c r="E76" s="19"/>
      <c r="F76" s="23" t="s">
        <v>54</v>
      </c>
      <c r="G76" s="60"/>
      <c r="H76" s="60"/>
      <c r="I76" s="264"/>
    </row>
    <row r="77" spans="2:9" s="165" customFormat="1" ht="8.25" customHeight="1" x14ac:dyDescent="0.25">
      <c r="B77" s="31"/>
      <c r="C77" s="19"/>
      <c r="D77" s="19"/>
      <c r="E77" s="19"/>
      <c r="F77" s="47"/>
      <c r="G77" s="60"/>
      <c r="H77" s="60"/>
      <c r="I77" s="264"/>
    </row>
    <row r="78" spans="2:9" s="165" customFormat="1" ht="20.149999999999999" customHeight="1" x14ac:dyDescent="0.25">
      <c r="B78" s="31"/>
      <c r="C78" s="19" t="s">
        <v>55</v>
      </c>
      <c r="D78" s="19"/>
      <c r="E78" s="19"/>
      <c r="F78" s="23" t="s">
        <v>54</v>
      </c>
      <c r="G78" s="60"/>
      <c r="H78" s="60"/>
      <c r="I78" s="264"/>
    </row>
    <row r="79" spans="2:9" s="165" customFormat="1" ht="9.75" customHeight="1" x14ac:dyDescent="0.25">
      <c r="B79" s="31"/>
      <c r="C79" s="19"/>
      <c r="D79" s="19"/>
      <c r="E79" s="19"/>
      <c r="F79" s="47"/>
      <c r="G79" s="60"/>
      <c r="H79" s="60"/>
      <c r="I79" s="264"/>
    </row>
    <row r="80" spans="2:9" s="165" customFormat="1" ht="20.149999999999999" customHeight="1" x14ac:dyDescent="0.25">
      <c r="B80" s="31"/>
      <c r="C80" s="19" t="s">
        <v>56</v>
      </c>
      <c r="D80" s="19"/>
      <c r="E80" s="19"/>
      <c r="F80" s="23" t="s">
        <v>54</v>
      </c>
      <c r="G80" s="60"/>
      <c r="H80" s="60"/>
      <c r="I80" s="264"/>
    </row>
    <row r="81" spans="2:10" s="165" customFormat="1" ht="9" customHeight="1" x14ac:dyDescent="0.25">
      <c r="B81" s="31"/>
      <c r="C81" s="19"/>
      <c r="D81" s="19"/>
      <c r="E81" s="19"/>
      <c r="F81" s="23"/>
      <c r="G81" s="60"/>
      <c r="H81" s="60"/>
      <c r="I81" s="264"/>
    </row>
    <row r="82" spans="2:10" s="165" customFormat="1" ht="20.149999999999999" customHeight="1" x14ac:dyDescent="0.25">
      <c r="B82" s="31"/>
      <c r="C82" s="19" t="s">
        <v>232</v>
      </c>
      <c r="D82" s="19"/>
      <c r="E82" s="19"/>
      <c r="F82" s="23" t="s">
        <v>54</v>
      </c>
      <c r="G82" s="60"/>
      <c r="H82" s="60"/>
      <c r="I82" s="264"/>
    </row>
    <row r="83" spans="2:10" s="165" customFormat="1" ht="8.25" customHeight="1" x14ac:dyDescent="0.25">
      <c r="B83" s="31"/>
      <c r="C83" s="19"/>
      <c r="D83" s="19"/>
      <c r="E83" s="19"/>
      <c r="F83" s="23"/>
      <c r="G83" s="60"/>
      <c r="H83" s="60"/>
      <c r="I83" s="264"/>
    </row>
    <row r="84" spans="2:10" s="165" customFormat="1" ht="20.149999999999999" customHeight="1" x14ac:dyDescent="0.25">
      <c r="B84" s="53" t="s">
        <v>57</v>
      </c>
      <c r="C84" s="54" t="s">
        <v>58</v>
      </c>
      <c r="D84" s="29"/>
      <c r="E84" s="55"/>
      <c r="F84" s="23" t="s">
        <v>54</v>
      </c>
      <c r="G84" s="21"/>
      <c r="H84" s="60"/>
      <c r="I84" s="264"/>
    </row>
    <row r="85" spans="2:10" s="165" customFormat="1" ht="9" customHeight="1" x14ac:dyDescent="0.25">
      <c r="B85" s="31"/>
      <c r="C85" s="19"/>
      <c r="D85" s="19"/>
      <c r="E85" s="19"/>
      <c r="F85" s="47"/>
      <c r="G85" s="21"/>
      <c r="H85" s="60"/>
      <c r="I85" s="264"/>
    </row>
    <row r="86" spans="2:10" s="165" customFormat="1" ht="20.149999999999999" customHeight="1" x14ac:dyDescent="0.25">
      <c r="B86" s="289" t="s">
        <v>59</v>
      </c>
      <c r="C86" s="226" t="s">
        <v>60</v>
      </c>
      <c r="D86" s="290"/>
      <c r="E86" s="291"/>
      <c r="F86" s="237" t="s">
        <v>61</v>
      </c>
      <c r="G86" s="292"/>
      <c r="H86" s="293"/>
      <c r="I86" s="294"/>
    </row>
    <row r="87" spans="2:10" s="165" customFormat="1" ht="6.75" customHeight="1" thickBot="1" x14ac:dyDescent="0.3">
      <c r="B87" s="32"/>
      <c r="C87" s="5"/>
      <c r="D87" s="5"/>
      <c r="E87" s="5"/>
      <c r="F87" s="42"/>
      <c r="G87" s="45"/>
      <c r="H87" s="43"/>
      <c r="I87" s="177"/>
    </row>
    <row r="88" spans="2:10" s="165" customFormat="1" ht="20.149999999999999" customHeight="1" thickBot="1" x14ac:dyDescent="0.3">
      <c r="B88" s="33" t="s">
        <v>62</v>
      </c>
      <c r="C88" s="34"/>
      <c r="D88" s="49"/>
      <c r="E88" s="34"/>
      <c r="F88" s="50"/>
      <c r="G88" s="35"/>
      <c r="H88" s="174"/>
      <c r="I88" s="175"/>
    </row>
    <row r="89" spans="2:10" s="165" customFormat="1" ht="20.149999999999999" customHeight="1" x14ac:dyDescent="0.25">
      <c r="B89" s="4"/>
      <c r="C89" s="5"/>
      <c r="D89" s="5"/>
      <c r="E89" s="5"/>
      <c r="F89" s="111"/>
      <c r="G89" s="6"/>
      <c r="H89" s="80"/>
      <c r="I89" s="178"/>
    </row>
    <row r="90" spans="2:10" s="165" customFormat="1" ht="20.149999999999999" customHeight="1" x14ac:dyDescent="0.25">
      <c r="B90" s="4"/>
      <c r="C90" s="5"/>
      <c r="D90" s="5"/>
      <c r="E90" s="5"/>
      <c r="F90" s="111"/>
      <c r="G90" s="6"/>
      <c r="H90" s="80"/>
      <c r="I90" s="178"/>
    </row>
    <row r="91" spans="2:10" s="165" customFormat="1" ht="16" customHeight="1" thickBot="1" x14ac:dyDescent="0.3">
      <c r="B91" s="46"/>
      <c r="C91" s="58"/>
      <c r="D91" s="38"/>
      <c r="E91" s="38"/>
      <c r="F91" s="112"/>
      <c r="G91" s="59"/>
      <c r="H91" s="59"/>
      <c r="I91" s="94" t="s">
        <v>63</v>
      </c>
    </row>
    <row r="92" spans="2:10" s="165" customFormat="1" ht="16" customHeight="1" x14ac:dyDescent="0.25">
      <c r="B92" s="8" t="s">
        <v>2</v>
      </c>
      <c r="C92" s="9" t="s">
        <v>3</v>
      </c>
      <c r="D92" s="9"/>
      <c r="E92" s="9"/>
      <c r="F92" s="10" t="s">
        <v>4</v>
      </c>
      <c r="G92" s="11" t="s">
        <v>5</v>
      </c>
      <c r="H92" s="166" t="s">
        <v>6</v>
      </c>
      <c r="I92" s="167" t="s">
        <v>7</v>
      </c>
    </row>
    <row r="93" spans="2:10" s="165" customFormat="1" ht="16" customHeight="1" thickBot="1" x14ac:dyDescent="0.3">
      <c r="B93" s="12"/>
      <c r="C93" s="13"/>
      <c r="D93" s="13"/>
      <c r="E93" s="13"/>
      <c r="F93" s="14"/>
      <c r="G93" s="15"/>
      <c r="H93" s="168" t="s">
        <v>8</v>
      </c>
      <c r="I93" s="169" t="s">
        <v>8</v>
      </c>
    </row>
    <row r="94" spans="2:10" s="165" customFormat="1" ht="24" customHeight="1" x14ac:dyDescent="0.25">
      <c r="B94" s="258" t="s">
        <v>64</v>
      </c>
      <c r="C94" s="281" t="s">
        <v>65</v>
      </c>
      <c r="D94" s="249"/>
      <c r="E94" s="249"/>
      <c r="F94" s="261"/>
      <c r="G94" s="252"/>
      <c r="H94" s="252"/>
      <c r="I94" s="253"/>
    </row>
    <row r="95" spans="2:10" s="165" customFormat="1" ht="24" customHeight="1" x14ac:dyDescent="0.25">
      <c r="B95" s="53" t="s">
        <v>66</v>
      </c>
      <c r="C95" s="109" t="s">
        <v>67</v>
      </c>
      <c r="D95" s="29"/>
      <c r="E95" s="29"/>
      <c r="F95" s="23"/>
      <c r="G95" s="101"/>
      <c r="H95" s="60"/>
      <c r="I95" s="224"/>
    </row>
    <row r="96" spans="2:10" s="165" customFormat="1" ht="24" customHeight="1" x14ac:dyDescent="0.25">
      <c r="B96" s="61"/>
      <c r="C96" s="99" t="s">
        <v>68</v>
      </c>
      <c r="D96" s="19"/>
      <c r="E96" s="19"/>
      <c r="F96" s="23" t="s">
        <v>69</v>
      </c>
      <c r="G96" s="101">
        <v>36</v>
      </c>
      <c r="H96" s="60"/>
      <c r="I96" s="224">
        <f>G96*H96</f>
        <v>0</v>
      </c>
      <c r="J96" s="310"/>
    </row>
    <row r="97" spans="2:9" s="165" customFormat="1" ht="24" customHeight="1" x14ac:dyDescent="0.25">
      <c r="B97" s="61"/>
      <c r="C97" s="99" t="s">
        <v>70</v>
      </c>
      <c r="D97" s="19"/>
      <c r="E97" s="19"/>
      <c r="F97" s="23" t="s">
        <v>69</v>
      </c>
      <c r="G97" s="101">
        <v>36</v>
      </c>
      <c r="H97" s="60"/>
      <c r="I97" s="224">
        <f t="shared" ref="I97:I107" si="2">G97*H97</f>
        <v>0</v>
      </c>
    </row>
    <row r="98" spans="2:9" s="165" customFormat="1" ht="24" customHeight="1" x14ac:dyDescent="0.25">
      <c r="B98" s="61"/>
      <c r="C98" s="99" t="s">
        <v>71</v>
      </c>
      <c r="D98" s="19"/>
      <c r="E98" s="19"/>
      <c r="F98" s="23" t="s">
        <v>69</v>
      </c>
      <c r="G98" s="101">
        <v>36</v>
      </c>
      <c r="H98" s="60"/>
      <c r="I98" s="224">
        <f t="shared" si="2"/>
        <v>0</v>
      </c>
    </row>
    <row r="99" spans="2:9" s="165" customFormat="1" ht="24" customHeight="1" x14ac:dyDescent="0.25">
      <c r="B99" s="61"/>
      <c r="C99" s="99" t="s">
        <v>72</v>
      </c>
      <c r="D99" s="19"/>
      <c r="E99" s="19"/>
      <c r="F99" s="23" t="s">
        <v>69</v>
      </c>
      <c r="G99" s="101">
        <v>36</v>
      </c>
      <c r="H99" s="60"/>
      <c r="I99" s="224">
        <f t="shared" si="2"/>
        <v>0</v>
      </c>
    </row>
    <row r="100" spans="2:9" s="165" customFormat="1" ht="24" customHeight="1" x14ac:dyDescent="0.25">
      <c r="B100" s="61"/>
      <c r="C100" s="99" t="s">
        <v>73</v>
      </c>
      <c r="D100" s="19"/>
      <c r="E100" s="19"/>
      <c r="F100" s="23" t="s">
        <v>69</v>
      </c>
      <c r="G100" s="101">
        <v>36</v>
      </c>
      <c r="H100" s="60"/>
      <c r="I100" s="224">
        <f t="shared" si="2"/>
        <v>0</v>
      </c>
    </row>
    <row r="101" spans="2:9" s="165" customFormat="1" ht="24" customHeight="1" x14ac:dyDescent="0.25">
      <c r="B101" s="61"/>
      <c r="C101" s="62"/>
      <c r="D101" s="19"/>
      <c r="E101" s="19"/>
      <c r="F101" s="23"/>
      <c r="G101" s="101"/>
      <c r="H101" s="60"/>
      <c r="I101" s="224">
        <f t="shared" si="2"/>
        <v>0</v>
      </c>
    </row>
    <row r="102" spans="2:9" s="165" customFormat="1" ht="24" customHeight="1" x14ac:dyDescent="0.25">
      <c r="B102" s="53" t="s">
        <v>74</v>
      </c>
      <c r="C102" s="109" t="s">
        <v>75</v>
      </c>
      <c r="D102" s="19"/>
      <c r="E102" s="19"/>
      <c r="F102" s="23"/>
      <c r="G102" s="101"/>
      <c r="H102" s="60"/>
      <c r="I102" s="224">
        <f t="shared" si="2"/>
        <v>0</v>
      </c>
    </row>
    <row r="103" spans="2:9" s="165" customFormat="1" ht="24" customHeight="1" x14ac:dyDescent="0.25">
      <c r="B103" s="61"/>
      <c r="C103" s="99" t="s">
        <v>68</v>
      </c>
      <c r="D103" s="19"/>
      <c r="E103" s="19"/>
      <c r="F103" s="23" t="s">
        <v>69</v>
      </c>
      <c r="G103" s="101">
        <v>36</v>
      </c>
      <c r="H103" s="60"/>
      <c r="I103" s="224">
        <f t="shared" si="2"/>
        <v>0</v>
      </c>
    </row>
    <row r="104" spans="2:9" s="165" customFormat="1" ht="24" customHeight="1" x14ac:dyDescent="0.25">
      <c r="B104" s="61"/>
      <c r="C104" s="99" t="s">
        <v>70</v>
      </c>
      <c r="D104" s="19"/>
      <c r="E104" s="19"/>
      <c r="F104" s="23" t="s">
        <v>69</v>
      </c>
      <c r="G104" s="101">
        <v>36</v>
      </c>
      <c r="H104" s="60"/>
      <c r="I104" s="224">
        <f t="shared" si="2"/>
        <v>0</v>
      </c>
    </row>
    <row r="105" spans="2:9" s="165" customFormat="1" ht="24" customHeight="1" x14ac:dyDescent="0.25">
      <c r="B105" s="61"/>
      <c r="C105" s="99" t="s">
        <v>71</v>
      </c>
      <c r="D105" s="19"/>
      <c r="E105" s="19"/>
      <c r="F105" s="23" t="s">
        <v>69</v>
      </c>
      <c r="G105" s="101">
        <v>36</v>
      </c>
      <c r="H105" s="60"/>
      <c r="I105" s="224">
        <f t="shared" si="2"/>
        <v>0</v>
      </c>
    </row>
    <row r="106" spans="2:9" s="165" customFormat="1" ht="24" customHeight="1" x14ac:dyDescent="0.25">
      <c r="B106" s="61"/>
      <c r="C106" s="99" t="s">
        <v>72</v>
      </c>
      <c r="D106" s="19"/>
      <c r="E106" s="19"/>
      <c r="F106" s="23" t="s">
        <v>69</v>
      </c>
      <c r="G106" s="101">
        <v>36</v>
      </c>
      <c r="H106" s="60"/>
      <c r="I106" s="224">
        <f t="shared" si="2"/>
        <v>0</v>
      </c>
    </row>
    <row r="107" spans="2:9" s="165" customFormat="1" ht="24" customHeight="1" x14ac:dyDescent="0.25">
      <c r="B107" s="61"/>
      <c r="C107" s="99" t="s">
        <v>76</v>
      </c>
      <c r="D107" s="19"/>
      <c r="E107" s="19"/>
      <c r="F107" s="23" t="s">
        <v>69</v>
      </c>
      <c r="G107" s="101">
        <v>36</v>
      </c>
      <c r="H107" s="60"/>
      <c r="I107" s="224">
        <f t="shared" si="2"/>
        <v>0</v>
      </c>
    </row>
    <row r="108" spans="2:9" s="165" customFormat="1" ht="24" customHeight="1" x14ac:dyDescent="0.25">
      <c r="B108" s="61"/>
      <c r="C108" s="99"/>
      <c r="D108" s="19"/>
      <c r="E108" s="19"/>
      <c r="F108" s="23"/>
      <c r="G108" s="101"/>
      <c r="H108" s="60"/>
      <c r="I108" s="224"/>
    </row>
    <row r="109" spans="2:9" s="165" customFormat="1" ht="24" customHeight="1" x14ac:dyDescent="0.25">
      <c r="B109" s="53" t="s">
        <v>77</v>
      </c>
      <c r="C109" s="109" t="s">
        <v>78</v>
      </c>
      <c r="D109" s="19"/>
      <c r="E109" s="19"/>
      <c r="F109" s="23"/>
      <c r="G109" s="101"/>
      <c r="H109" s="60"/>
      <c r="I109" s="224"/>
    </row>
    <row r="110" spans="2:9" s="165" customFormat="1" ht="24" customHeight="1" x14ac:dyDescent="0.25">
      <c r="B110" s="61"/>
      <c r="C110" s="99" t="s">
        <v>79</v>
      </c>
      <c r="D110" s="19"/>
      <c r="E110" s="19"/>
      <c r="F110" s="23" t="s">
        <v>69</v>
      </c>
      <c r="G110" s="101">
        <v>36</v>
      </c>
      <c r="H110" s="101"/>
      <c r="I110" s="224">
        <f>G110*H110</f>
        <v>0</v>
      </c>
    </row>
    <row r="111" spans="2:9" s="165" customFormat="1" ht="24" customHeight="1" x14ac:dyDescent="0.25">
      <c r="B111" s="61"/>
      <c r="C111" s="99" t="s">
        <v>80</v>
      </c>
      <c r="D111" s="19"/>
      <c r="E111" s="19"/>
      <c r="F111" s="23" t="s">
        <v>69</v>
      </c>
      <c r="G111" s="101">
        <v>36</v>
      </c>
      <c r="H111" s="101"/>
      <c r="I111" s="224">
        <f t="shared" ref="I111:I130" si="3">G111*H111</f>
        <v>0</v>
      </c>
    </row>
    <row r="112" spans="2:9" s="165" customFormat="1" ht="24" customHeight="1" x14ac:dyDescent="0.25">
      <c r="B112" s="61"/>
      <c r="C112" s="99" t="s">
        <v>81</v>
      </c>
      <c r="D112" s="19"/>
      <c r="E112" s="19"/>
      <c r="F112" s="23" t="s">
        <v>69</v>
      </c>
      <c r="G112" s="101">
        <v>36</v>
      </c>
      <c r="H112" s="101"/>
      <c r="I112" s="224">
        <f t="shared" si="3"/>
        <v>0</v>
      </c>
    </row>
    <row r="113" spans="2:9" s="165" customFormat="1" ht="24" customHeight="1" x14ac:dyDescent="0.25">
      <c r="B113" s="61"/>
      <c r="C113" s="99" t="s">
        <v>82</v>
      </c>
      <c r="D113" s="19"/>
      <c r="E113" s="19"/>
      <c r="F113" s="23" t="s">
        <v>69</v>
      </c>
      <c r="G113" s="101">
        <v>36</v>
      </c>
      <c r="H113" s="101"/>
      <c r="I113" s="224">
        <f t="shared" si="3"/>
        <v>0</v>
      </c>
    </row>
    <row r="114" spans="2:9" s="165" customFormat="1" ht="24" customHeight="1" x14ac:dyDescent="0.25">
      <c r="B114" s="61"/>
      <c r="C114" s="99" t="s">
        <v>83</v>
      </c>
      <c r="D114" s="19"/>
      <c r="E114" s="19"/>
      <c r="F114" s="23" t="s">
        <v>69</v>
      </c>
      <c r="G114" s="101">
        <v>36</v>
      </c>
      <c r="H114" s="101"/>
      <c r="I114" s="224">
        <f t="shared" si="3"/>
        <v>0</v>
      </c>
    </row>
    <row r="115" spans="2:9" s="165" customFormat="1" ht="24" customHeight="1" x14ac:dyDescent="0.25">
      <c r="B115" s="61"/>
      <c r="C115" s="99" t="s">
        <v>84</v>
      </c>
      <c r="D115" s="19"/>
      <c r="E115" s="19"/>
      <c r="F115" s="23" t="s">
        <v>69</v>
      </c>
      <c r="G115" s="101">
        <v>36</v>
      </c>
      <c r="H115" s="101"/>
      <c r="I115" s="224">
        <f t="shared" si="3"/>
        <v>0</v>
      </c>
    </row>
    <row r="116" spans="2:9" s="165" customFormat="1" ht="24" customHeight="1" x14ac:dyDescent="0.25">
      <c r="B116" s="61"/>
      <c r="C116" s="99"/>
      <c r="D116" s="19"/>
      <c r="E116" s="19"/>
      <c r="F116" s="23"/>
      <c r="G116" s="101"/>
      <c r="H116" s="101"/>
      <c r="I116" s="224">
        <f t="shared" si="3"/>
        <v>0</v>
      </c>
    </row>
    <row r="117" spans="2:9" s="165" customFormat="1" ht="24" customHeight="1" x14ac:dyDescent="0.25">
      <c r="B117" s="651" t="s">
        <v>435</v>
      </c>
      <c r="C117" s="670" t="s">
        <v>436</v>
      </c>
      <c r="D117" s="671"/>
      <c r="E117" s="672"/>
      <c r="F117" s="23"/>
      <c r="G117" s="101"/>
      <c r="H117" s="101"/>
      <c r="I117" s="224">
        <f t="shared" si="3"/>
        <v>0</v>
      </c>
    </row>
    <row r="118" spans="2:9" s="165" customFormat="1" ht="24" customHeight="1" x14ac:dyDescent="0.35">
      <c r="B118" s="652" t="s">
        <v>437</v>
      </c>
      <c r="C118" s="713" t="s">
        <v>447</v>
      </c>
      <c r="D118" s="714"/>
      <c r="E118" s="715"/>
      <c r="F118" s="653"/>
      <c r="G118" s="101"/>
      <c r="H118" s="101"/>
      <c r="I118" s="224">
        <f t="shared" si="3"/>
        <v>0</v>
      </c>
    </row>
    <row r="119" spans="2:9" s="165" customFormat="1" ht="24" customHeight="1" x14ac:dyDescent="0.35">
      <c r="B119" s="652" t="s">
        <v>440</v>
      </c>
      <c r="C119" s="656" t="s">
        <v>444</v>
      </c>
      <c r="D119" s="657"/>
      <c r="E119" s="658"/>
      <c r="F119" s="653" t="s">
        <v>313</v>
      </c>
      <c r="G119" s="101">
        <v>1</v>
      </c>
      <c r="H119" s="322">
        <v>733879120</v>
      </c>
      <c r="I119" s="224">
        <f t="shared" si="3"/>
        <v>733879120</v>
      </c>
    </row>
    <row r="120" spans="2:9" s="165" customFormat="1" ht="24" customHeight="1" x14ac:dyDescent="0.35">
      <c r="B120" s="652" t="s">
        <v>441</v>
      </c>
      <c r="C120" s="656" t="s">
        <v>445</v>
      </c>
      <c r="D120" s="657"/>
      <c r="E120" s="658"/>
      <c r="F120" s="653" t="s">
        <v>313</v>
      </c>
      <c r="G120" s="101"/>
      <c r="H120" s="101"/>
      <c r="I120" s="224">
        <f t="shared" si="3"/>
        <v>0</v>
      </c>
    </row>
    <row r="121" spans="2:9" s="165" customFormat="1" ht="24" customHeight="1" x14ac:dyDescent="0.35">
      <c r="B121" s="652" t="s">
        <v>442</v>
      </c>
      <c r="C121" s="656" t="s">
        <v>446</v>
      </c>
      <c r="D121" s="657"/>
      <c r="E121" s="658"/>
      <c r="F121" s="653" t="s">
        <v>313</v>
      </c>
      <c r="G121" s="101"/>
      <c r="H121" s="101"/>
      <c r="I121" s="224">
        <f t="shared" si="3"/>
        <v>0</v>
      </c>
    </row>
    <row r="122" spans="2:9" s="165" customFormat="1" ht="24" customHeight="1" x14ac:dyDescent="0.35">
      <c r="B122" s="652" t="s">
        <v>443</v>
      </c>
      <c r="C122" s="713" t="s">
        <v>449</v>
      </c>
      <c r="D122" s="714"/>
      <c r="E122" s="715"/>
      <c r="F122" s="653" t="s">
        <v>313</v>
      </c>
      <c r="G122" s="101"/>
      <c r="H122" s="101"/>
      <c r="I122" s="224">
        <f t="shared" si="3"/>
        <v>0</v>
      </c>
    </row>
    <row r="123" spans="2:9" s="165" customFormat="1" ht="24" customHeight="1" x14ac:dyDescent="0.35">
      <c r="B123" s="652" t="s">
        <v>448</v>
      </c>
      <c r="C123" s="656" t="s">
        <v>450</v>
      </c>
      <c r="D123" s="657"/>
      <c r="E123" s="658"/>
      <c r="F123" s="653" t="s">
        <v>313</v>
      </c>
      <c r="G123" s="101"/>
      <c r="H123" s="101"/>
      <c r="I123" s="224">
        <f t="shared" si="3"/>
        <v>0</v>
      </c>
    </row>
    <row r="124" spans="2:9" s="165" customFormat="1" ht="24" customHeight="1" x14ac:dyDescent="0.25">
      <c r="B124" s="652"/>
      <c r="C124" s="656"/>
      <c r="D124" s="657"/>
      <c r="E124" s="658"/>
      <c r="F124" s="654"/>
      <c r="G124" s="101"/>
      <c r="H124" s="101"/>
      <c r="I124" s="224">
        <f t="shared" si="3"/>
        <v>0</v>
      </c>
    </row>
    <row r="125" spans="2:9" s="165" customFormat="1" ht="24" customHeight="1" x14ac:dyDescent="0.25">
      <c r="B125" s="652" t="s">
        <v>438</v>
      </c>
      <c r="C125" s="673" t="s">
        <v>439</v>
      </c>
      <c r="D125" s="674"/>
      <c r="E125" s="675"/>
      <c r="F125" s="659" t="s">
        <v>207</v>
      </c>
      <c r="G125" s="101"/>
      <c r="H125" s="101"/>
      <c r="I125" s="224">
        <f t="shared" si="3"/>
        <v>0</v>
      </c>
    </row>
    <row r="126" spans="2:9" s="165" customFormat="1" ht="24" customHeight="1" x14ac:dyDescent="0.25">
      <c r="B126" s="61"/>
      <c r="C126" s="99"/>
      <c r="D126" s="19"/>
      <c r="E126" s="19"/>
      <c r="F126" s="23"/>
      <c r="G126" s="101"/>
      <c r="H126" s="60"/>
      <c r="I126" s="224">
        <f t="shared" si="3"/>
        <v>0</v>
      </c>
    </row>
    <row r="127" spans="2:9" s="165" customFormat="1" ht="24" customHeight="1" x14ac:dyDescent="0.25">
      <c r="B127" s="53" t="s">
        <v>85</v>
      </c>
      <c r="C127" s="109" t="s">
        <v>86</v>
      </c>
      <c r="D127" s="19"/>
      <c r="E127" s="19"/>
      <c r="F127" s="23"/>
      <c r="G127" s="101"/>
      <c r="H127" s="60"/>
      <c r="I127" s="224"/>
    </row>
    <row r="128" spans="2:9" s="165" customFormat="1" ht="24" customHeight="1" x14ac:dyDescent="0.25">
      <c r="B128" s="53"/>
      <c r="C128" s="109"/>
      <c r="D128" s="19"/>
      <c r="E128" s="19"/>
      <c r="F128" s="23"/>
      <c r="G128" s="101"/>
      <c r="H128" s="60"/>
      <c r="I128" s="224"/>
    </row>
    <row r="129" spans="2:9" s="165" customFormat="1" ht="24" customHeight="1" x14ac:dyDescent="0.25">
      <c r="B129" s="61"/>
      <c r="C129" s="99" t="s">
        <v>87</v>
      </c>
      <c r="D129" s="19"/>
      <c r="E129" s="19"/>
      <c r="F129" s="23" t="s">
        <v>88</v>
      </c>
      <c r="G129" s="101">
        <v>300</v>
      </c>
      <c r="H129" s="60"/>
      <c r="I129" s="224">
        <f t="shared" si="3"/>
        <v>0</v>
      </c>
    </row>
    <row r="130" spans="2:9" s="165" customFormat="1" ht="24" customHeight="1" x14ac:dyDescent="0.25">
      <c r="B130" s="61"/>
      <c r="C130" s="99" t="s">
        <v>89</v>
      </c>
      <c r="D130" s="19"/>
      <c r="E130" s="19"/>
      <c r="F130" s="23" t="s">
        <v>88</v>
      </c>
      <c r="G130" s="101">
        <v>240</v>
      </c>
      <c r="H130" s="60"/>
      <c r="I130" s="224">
        <f t="shared" si="3"/>
        <v>0</v>
      </c>
    </row>
    <row r="131" spans="2:9" s="165" customFormat="1" ht="24" customHeight="1" thickBot="1" x14ac:dyDescent="0.3">
      <c r="B131" s="239"/>
      <c r="C131" s="307"/>
      <c r="D131" s="227"/>
      <c r="E131" s="227"/>
      <c r="F131" s="237"/>
      <c r="G131" s="241"/>
      <c r="H131" s="293"/>
      <c r="I131" s="232"/>
    </row>
    <row r="132" spans="2:9" s="165" customFormat="1" ht="24" customHeight="1" thickBot="1" x14ac:dyDescent="0.3">
      <c r="B132" s="33" t="s">
        <v>90</v>
      </c>
      <c r="C132" s="34"/>
      <c r="D132" s="49"/>
      <c r="E132" s="34"/>
      <c r="F132" s="50"/>
      <c r="G132" s="35"/>
      <c r="H132" s="174"/>
      <c r="I132" s="175">
        <f>SUM(I96:I131)</f>
        <v>733879120</v>
      </c>
    </row>
    <row r="133" spans="2:9" s="165" customFormat="1" ht="24" customHeight="1" thickBot="1" x14ac:dyDescent="0.3">
      <c r="B133" s="4"/>
      <c r="C133" s="5"/>
      <c r="D133" s="5"/>
      <c r="E133" s="5"/>
      <c r="F133" s="111"/>
      <c r="G133" s="6"/>
      <c r="H133" s="80"/>
      <c r="I133" s="178"/>
    </row>
    <row r="134" spans="2:9" s="165" customFormat="1" ht="24" customHeight="1" x14ac:dyDescent="0.25">
      <c r="B134" s="64" t="s">
        <v>91</v>
      </c>
      <c r="C134" s="36"/>
      <c r="D134" s="36"/>
      <c r="E134" s="36"/>
      <c r="F134" s="51"/>
      <c r="G134" s="37"/>
      <c r="H134" s="173"/>
      <c r="I134" s="179"/>
    </row>
    <row r="135" spans="2:9" s="165" customFormat="1" ht="24" customHeight="1" thickBot="1" x14ac:dyDescent="0.3">
      <c r="B135" s="65"/>
      <c r="C135" s="38"/>
      <c r="D135" s="38"/>
      <c r="E135" s="38"/>
      <c r="F135" s="112"/>
      <c r="G135" s="39"/>
      <c r="H135" s="59"/>
      <c r="I135" s="180" t="s">
        <v>92</v>
      </c>
    </row>
    <row r="136" spans="2:9" s="165" customFormat="1" ht="24" customHeight="1" x14ac:dyDescent="0.25">
      <c r="B136" s="64" t="s">
        <v>2</v>
      </c>
      <c r="C136" s="66" t="s">
        <v>3</v>
      </c>
      <c r="D136" s="9"/>
      <c r="E136" s="9"/>
      <c r="F136" s="67" t="s">
        <v>4</v>
      </c>
      <c r="G136" s="11" t="s">
        <v>5</v>
      </c>
      <c r="H136" s="181" t="s">
        <v>6</v>
      </c>
      <c r="I136" s="182" t="s">
        <v>7</v>
      </c>
    </row>
    <row r="137" spans="2:9" s="165" customFormat="1" ht="24" customHeight="1" thickBot="1" x14ac:dyDescent="0.3">
      <c r="B137" s="68"/>
      <c r="C137" s="69"/>
      <c r="D137" s="13"/>
      <c r="E137" s="13"/>
      <c r="F137" s="70"/>
      <c r="G137" s="15"/>
      <c r="H137" s="183" t="s">
        <v>8</v>
      </c>
      <c r="I137" s="184" t="s">
        <v>8</v>
      </c>
    </row>
    <row r="138" spans="2:9" s="165" customFormat="1" ht="24" customHeight="1" x14ac:dyDescent="0.25">
      <c r="B138" s="278">
        <v>2100</v>
      </c>
      <c r="C138" s="271" t="s">
        <v>93</v>
      </c>
      <c r="D138" s="249"/>
      <c r="E138" s="249"/>
      <c r="F138" s="250"/>
      <c r="G138" s="251"/>
      <c r="H138" s="259"/>
      <c r="I138" s="263"/>
    </row>
    <row r="139" spans="2:9" s="165" customFormat="1" ht="24" customHeight="1" x14ac:dyDescent="0.25">
      <c r="B139" s="28"/>
      <c r="C139" s="109"/>
      <c r="D139" s="19"/>
      <c r="E139" s="19"/>
      <c r="F139" s="47"/>
      <c r="G139" s="86"/>
      <c r="H139" s="60"/>
      <c r="I139" s="264"/>
    </row>
    <row r="140" spans="2:9" s="165" customFormat="1" ht="24" customHeight="1" x14ac:dyDescent="0.25">
      <c r="B140" s="28">
        <v>21.01</v>
      </c>
      <c r="C140" s="54" t="s">
        <v>94</v>
      </c>
      <c r="D140" s="29"/>
      <c r="E140" s="19"/>
      <c r="F140" s="47"/>
      <c r="G140" s="86"/>
      <c r="H140" s="60"/>
      <c r="I140" s="264"/>
    </row>
    <row r="141" spans="2:9" s="165" customFormat="1" ht="24" customHeight="1" x14ac:dyDescent="0.25">
      <c r="B141" s="28"/>
      <c r="C141" s="54"/>
      <c r="D141" s="29"/>
      <c r="E141" s="19"/>
      <c r="F141" s="47"/>
      <c r="G141" s="86"/>
      <c r="H141" s="60"/>
      <c r="I141" s="264"/>
    </row>
    <row r="142" spans="2:9" s="165" customFormat="1" ht="24" customHeight="1" x14ac:dyDescent="0.25">
      <c r="B142" s="28"/>
      <c r="C142" s="20" t="s">
        <v>95</v>
      </c>
      <c r="D142" s="29"/>
      <c r="E142" s="19"/>
      <c r="F142" s="47"/>
      <c r="G142" s="86"/>
      <c r="H142" s="60"/>
      <c r="I142" s="264"/>
    </row>
    <row r="143" spans="2:9" s="165" customFormat="1" ht="24" customHeight="1" x14ac:dyDescent="0.25">
      <c r="B143" s="28"/>
      <c r="C143" s="19"/>
      <c r="D143" s="29"/>
      <c r="E143" s="19"/>
      <c r="F143" s="47"/>
      <c r="G143" s="86"/>
      <c r="H143" s="60"/>
      <c r="I143" s="264"/>
    </row>
    <row r="144" spans="2:9" s="165" customFormat="1" ht="24" customHeight="1" x14ac:dyDescent="0.25">
      <c r="B144" s="28"/>
      <c r="C144" s="20" t="s">
        <v>96</v>
      </c>
      <c r="D144" s="29"/>
      <c r="E144" s="19"/>
      <c r="F144" s="23" t="s">
        <v>97</v>
      </c>
      <c r="G144" s="86">
        <v>200</v>
      </c>
      <c r="H144" s="60"/>
      <c r="I144" s="264">
        <f>G144*H144</f>
        <v>0</v>
      </c>
    </row>
    <row r="145" spans="2:9" s="165" customFormat="1" ht="24" customHeight="1" x14ac:dyDescent="0.25">
      <c r="B145" s="28"/>
      <c r="C145" s="54"/>
      <c r="D145" s="29"/>
      <c r="E145" s="19"/>
      <c r="F145" s="23"/>
      <c r="G145" s="86"/>
      <c r="H145" s="60"/>
      <c r="I145" s="264"/>
    </row>
    <row r="146" spans="2:9" s="165" customFormat="1" ht="24" customHeight="1" x14ac:dyDescent="0.25">
      <c r="B146" s="28" t="s">
        <v>98</v>
      </c>
      <c r="C146" s="54" t="s">
        <v>99</v>
      </c>
      <c r="D146" s="29"/>
      <c r="E146" s="19"/>
      <c r="F146" s="23"/>
      <c r="G146" s="86"/>
      <c r="H146" s="60"/>
      <c r="I146" s="264"/>
    </row>
    <row r="147" spans="2:9" s="165" customFormat="1" ht="24" customHeight="1" x14ac:dyDescent="0.25">
      <c r="B147" s="28"/>
      <c r="C147" s="54"/>
      <c r="D147" s="29"/>
      <c r="E147" s="19"/>
      <c r="F147" s="23"/>
      <c r="G147" s="86"/>
      <c r="H147" s="60"/>
      <c r="I147" s="264"/>
    </row>
    <row r="148" spans="2:9" s="165" customFormat="1" ht="24" customHeight="1" x14ac:dyDescent="0.25">
      <c r="B148" s="22"/>
      <c r="C148" s="20" t="s">
        <v>100</v>
      </c>
      <c r="D148" s="19"/>
      <c r="E148" s="19"/>
      <c r="F148" s="23"/>
      <c r="G148" s="73"/>
      <c r="H148" s="223"/>
      <c r="I148" s="264"/>
    </row>
    <row r="149" spans="2:9" s="165" customFormat="1" ht="24" customHeight="1" x14ac:dyDescent="0.25">
      <c r="B149" s="22"/>
      <c r="C149" s="20" t="s">
        <v>101</v>
      </c>
      <c r="D149" s="19"/>
      <c r="E149" s="19"/>
      <c r="F149" s="23" t="s">
        <v>54</v>
      </c>
      <c r="G149" s="86"/>
      <c r="H149" s="223"/>
      <c r="I149" s="264"/>
    </row>
    <row r="150" spans="2:9" s="165" customFormat="1" ht="24" customHeight="1" x14ac:dyDescent="0.25">
      <c r="B150" s="22"/>
      <c r="C150" s="20"/>
      <c r="D150" s="19"/>
      <c r="E150" s="19"/>
      <c r="F150" s="23"/>
      <c r="G150" s="73"/>
      <c r="H150" s="223"/>
      <c r="I150" s="264"/>
    </row>
    <row r="151" spans="2:9" s="165" customFormat="1" ht="24" customHeight="1" x14ac:dyDescent="0.25">
      <c r="B151" s="28" t="s">
        <v>102</v>
      </c>
      <c r="C151" s="54" t="s">
        <v>103</v>
      </c>
      <c r="D151" s="19"/>
      <c r="E151" s="19"/>
      <c r="F151" s="23" t="s">
        <v>38</v>
      </c>
      <c r="G151" s="73"/>
      <c r="H151" s="223"/>
      <c r="I151" s="264"/>
    </row>
    <row r="152" spans="2:9" s="165" customFormat="1" ht="24" customHeight="1" x14ac:dyDescent="0.25">
      <c r="B152" s="28"/>
      <c r="C152" s="54"/>
      <c r="D152" s="19"/>
      <c r="E152" s="19"/>
      <c r="F152" s="23"/>
      <c r="G152" s="73"/>
      <c r="H152" s="223"/>
      <c r="I152" s="264"/>
    </row>
    <row r="153" spans="2:9" s="165" customFormat="1" ht="24" customHeight="1" x14ac:dyDescent="0.25">
      <c r="B153" s="28"/>
      <c r="C153" s="54" t="s">
        <v>104</v>
      </c>
      <c r="D153" s="19"/>
      <c r="E153" s="19"/>
      <c r="F153" s="23"/>
      <c r="G153" s="73"/>
      <c r="H153" s="223"/>
      <c r="I153" s="264"/>
    </row>
    <row r="154" spans="2:9" s="165" customFormat="1" ht="24" customHeight="1" x14ac:dyDescent="0.25">
      <c r="B154" s="28"/>
      <c r="C154" s="54"/>
      <c r="D154" s="19"/>
      <c r="E154" s="19"/>
      <c r="F154" s="23"/>
      <c r="G154" s="73"/>
      <c r="H154" s="223"/>
      <c r="I154" s="264"/>
    </row>
    <row r="155" spans="2:9" s="165" customFormat="1" ht="24" customHeight="1" x14ac:dyDescent="0.25">
      <c r="B155" s="28"/>
      <c r="C155" s="20" t="s">
        <v>105</v>
      </c>
      <c r="D155" s="19"/>
      <c r="E155" s="19"/>
      <c r="F155" s="23" t="s">
        <v>106</v>
      </c>
      <c r="G155" s="73"/>
      <c r="H155" s="223"/>
      <c r="I155" s="264"/>
    </row>
    <row r="156" spans="2:9" s="165" customFormat="1" ht="24" customHeight="1" x14ac:dyDescent="0.25">
      <c r="B156" s="28"/>
      <c r="C156" s="54"/>
      <c r="D156" s="19"/>
      <c r="E156" s="19"/>
      <c r="F156" s="23"/>
      <c r="G156" s="73"/>
      <c r="H156" s="223"/>
      <c r="I156" s="264"/>
    </row>
    <row r="157" spans="2:9" s="165" customFormat="1" ht="24" customHeight="1" x14ac:dyDescent="0.25">
      <c r="B157" s="28"/>
      <c r="C157" s="20" t="s">
        <v>107</v>
      </c>
      <c r="D157" s="19"/>
      <c r="E157" s="19"/>
      <c r="F157" s="23" t="s">
        <v>106</v>
      </c>
      <c r="G157" s="73"/>
      <c r="H157" s="223"/>
      <c r="I157" s="264"/>
    </row>
    <row r="158" spans="2:9" s="165" customFormat="1" ht="24" customHeight="1" x14ac:dyDescent="0.25">
      <c r="B158" s="28"/>
      <c r="C158" s="54"/>
      <c r="D158" s="19"/>
      <c r="E158" s="19"/>
      <c r="F158" s="23"/>
      <c r="G158" s="73"/>
      <c r="H158" s="223"/>
      <c r="I158" s="264"/>
    </row>
    <row r="159" spans="2:9" s="165" customFormat="1" ht="24" customHeight="1" x14ac:dyDescent="0.25">
      <c r="B159" s="28"/>
      <c r="C159" s="54" t="s">
        <v>108</v>
      </c>
      <c r="D159" s="19"/>
      <c r="E159" s="19"/>
      <c r="F159" s="23"/>
      <c r="G159" s="73"/>
      <c r="H159" s="223"/>
      <c r="I159" s="264"/>
    </row>
    <row r="160" spans="2:9" s="165" customFormat="1" ht="24" customHeight="1" x14ac:dyDescent="0.25">
      <c r="B160" s="28"/>
      <c r="C160" s="54"/>
      <c r="D160" s="19"/>
      <c r="E160" s="19"/>
      <c r="F160" s="23"/>
      <c r="G160" s="73"/>
      <c r="H160" s="223"/>
      <c r="I160" s="264"/>
    </row>
    <row r="161" spans="2:9" s="165" customFormat="1" ht="24" customHeight="1" x14ac:dyDescent="0.25">
      <c r="B161" s="28"/>
      <c r="C161" s="20" t="s">
        <v>109</v>
      </c>
      <c r="D161" s="19"/>
      <c r="E161" s="19"/>
      <c r="F161" s="23" t="s">
        <v>106</v>
      </c>
      <c r="G161" s="73">
        <v>1000</v>
      </c>
      <c r="H161" s="223"/>
      <c r="I161" s="264">
        <f>G161*H161</f>
        <v>0</v>
      </c>
    </row>
    <row r="162" spans="2:9" s="165" customFormat="1" ht="24" customHeight="1" x14ac:dyDescent="0.25">
      <c r="B162" s="28"/>
      <c r="C162" s="54"/>
      <c r="D162" s="19"/>
      <c r="E162" s="19"/>
      <c r="F162" s="23"/>
      <c r="G162" s="73"/>
      <c r="H162" s="223"/>
      <c r="I162" s="264"/>
    </row>
    <row r="163" spans="2:9" s="165" customFormat="1" ht="24" customHeight="1" x14ac:dyDescent="0.25">
      <c r="B163" s="28"/>
      <c r="C163" s="20" t="s">
        <v>110</v>
      </c>
      <c r="D163" s="19"/>
      <c r="E163" s="19"/>
      <c r="F163" s="23" t="s">
        <v>106</v>
      </c>
      <c r="G163" s="73">
        <v>1000</v>
      </c>
      <c r="H163" s="223"/>
      <c r="I163" s="264">
        <f>G163*H163</f>
        <v>0</v>
      </c>
    </row>
    <row r="164" spans="2:9" s="165" customFormat="1" ht="24" customHeight="1" x14ac:dyDescent="0.25">
      <c r="B164" s="22"/>
      <c r="C164" s="20"/>
      <c r="D164" s="19"/>
      <c r="E164" s="19"/>
      <c r="F164" s="23"/>
      <c r="G164" s="73"/>
      <c r="H164" s="223"/>
      <c r="I164" s="264"/>
    </row>
    <row r="165" spans="2:9" s="165" customFormat="1" ht="24" customHeight="1" x14ac:dyDescent="0.25">
      <c r="B165" s="28" t="s">
        <v>111</v>
      </c>
      <c r="C165" s="54" t="s">
        <v>112</v>
      </c>
      <c r="D165" s="19"/>
      <c r="E165" s="19"/>
      <c r="F165" s="23" t="s">
        <v>38</v>
      </c>
      <c r="G165" s="73"/>
      <c r="H165" s="223"/>
      <c r="I165" s="264"/>
    </row>
    <row r="166" spans="2:9" s="165" customFormat="1" ht="24" customHeight="1" x14ac:dyDescent="0.25">
      <c r="B166" s="22"/>
      <c r="C166" s="20"/>
      <c r="D166" s="19"/>
      <c r="E166" s="19"/>
      <c r="F166" s="23"/>
      <c r="G166" s="73"/>
      <c r="H166" s="223"/>
      <c r="I166" s="264"/>
    </row>
    <row r="167" spans="2:9" s="165" customFormat="1" ht="24" customHeight="1" x14ac:dyDescent="0.25">
      <c r="B167" s="22"/>
      <c r="C167" s="20" t="s">
        <v>113</v>
      </c>
      <c r="D167" s="19"/>
      <c r="E167" s="19"/>
      <c r="F167" s="23" t="s">
        <v>106</v>
      </c>
      <c r="G167" s="73">
        <f>450*50</f>
        <v>22500</v>
      </c>
      <c r="H167" s="223"/>
      <c r="I167" s="264"/>
    </row>
    <row r="168" spans="2:9" s="165" customFormat="1" ht="24" customHeight="1" x14ac:dyDescent="0.25">
      <c r="B168" s="22"/>
      <c r="C168" s="54"/>
      <c r="D168" s="19"/>
      <c r="E168" s="19"/>
      <c r="F168" s="23"/>
      <c r="G168" s="73"/>
      <c r="H168" s="223"/>
      <c r="I168" s="264"/>
    </row>
    <row r="169" spans="2:9" s="165" customFormat="1" ht="24" customHeight="1" x14ac:dyDescent="0.25">
      <c r="B169" s="31"/>
      <c r="C169" s="20" t="s">
        <v>114</v>
      </c>
      <c r="D169" s="19"/>
      <c r="E169" s="19"/>
      <c r="F169" s="23" t="s">
        <v>106</v>
      </c>
      <c r="G169" s="73"/>
      <c r="H169" s="223"/>
      <c r="I169" s="264"/>
    </row>
    <row r="170" spans="2:9" s="165" customFormat="1" ht="24" customHeight="1" thickBot="1" x14ac:dyDescent="0.3">
      <c r="B170" s="236"/>
      <c r="C170" s="240"/>
      <c r="D170" s="227"/>
      <c r="E170" s="227"/>
      <c r="F170" s="237"/>
      <c r="G170" s="238"/>
      <c r="H170" s="105"/>
      <c r="I170" s="294"/>
    </row>
    <row r="171" spans="2:9" s="165" customFormat="1" ht="24" customHeight="1" thickBot="1" x14ac:dyDescent="0.3">
      <c r="B171" s="33" t="s">
        <v>115</v>
      </c>
      <c r="C171" s="34"/>
      <c r="D171" s="34"/>
      <c r="E171" s="34"/>
      <c r="F171" s="34"/>
      <c r="G171" s="35"/>
      <c r="H171" s="171"/>
      <c r="I171" s="172">
        <f>SUM(I141:I170)</f>
        <v>0</v>
      </c>
    </row>
    <row r="172" spans="2:9" s="165" customFormat="1" ht="24" customHeight="1" x14ac:dyDescent="0.25">
      <c r="B172" s="4"/>
      <c r="C172" s="5"/>
      <c r="D172" s="5"/>
      <c r="E172" s="5"/>
      <c r="F172" s="5"/>
      <c r="G172" s="6"/>
      <c r="H172" s="80"/>
      <c r="I172" s="96"/>
    </row>
    <row r="173" spans="2:9" s="165" customFormat="1" ht="24" customHeight="1" thickBot="1" x14ac:dyDescent="0.3">
      <c r="B173" s="4"/>
      <c r="C173" s="5"/>
      <c r="D173" s="5"/>
      <c r="E173" s="5"/>
      <c r="F173" s="5"/>
      <c r="G173" s="6"/>
      <c r="H173" s="80"/>
      <c r="I173" s="96"/>
    </row>
    <row r="174" spans="2:9" s="165" customFormat="1" ht="24" customHeight="1" x14ac:dyDescent="0.25">
      <c r="B174" s="64" t="s">
        <v>2</v>
      </c>
      <c r="C174" s="66" t="s">
        <v>3</v>
      </c>
      <c r="D174" s="9"/>
      <c r="E174" s="9"/>
      <c r="F174" s="67" t="s">
        <v>4</v>
      </c>
      <c r="G174" s="11" t="s">
        <v>5</v>
      </c>
      <c r="H174" s="181" t="s">
        <v>6</v>
      </c>
      <c r="I174" s="182" t="s">
        <v>7</v>
      </c>
    </row>
    <row r="175" spans="2:9" s="165" customFormat="1" ht="24" customHeight="1" thickBot="1" x14ac:dyDescent="0.3">
      <c r="B175" s="68"/>
      <c r="C175" s="69"/>
      <c r="D175" s="13"/>
      <c r="E175" s="13"/>
      <c r="F175" s="70"/>
      <c r="G175" s="15"/>
      <c r="H175" s="183" t="s">
        <v>8</v>
      </c>
      <c r="I175" s="184" t="s">
        <v>8</v>
      </c>
    </row>
    <row r="176" spans="2:9" s="165" customFormat="1" ht="24" customHeight="1" x14ac:dyDescent="0.25">
      <c r="B176" s="278">
        <v>2200</v>
      </c>
      <c r="C176" s="248" t="s">
        <v>116</v>
      </c>
      <c r="D176" s="249"/>
      <c r="E176" s="243"/>
      <c r="F176" s="279"/>
      <c r="G176" s="280"/>
      <c r="H176" s="262"/>
      <c r="I176" s="263"/>
    </row>
    <row r="177" spans="2:9" s="165" customFormat="1" ht="24" customHeight="1" x14ac:dyDescent="0.25">
      <c r="B177" s="28">
        <v>22.01</v>
      </c>
      <c r="C177" s="54" t="s">
        <v>117</v>
      </c>
      <c r="D177" s="19"/>
      <c r="E177" s="19"/>
      <c r="F177" s="23"/>
      <c r="G177" s="73"/>
      <c r="H177" s="223"/>
      <c r="I177" s="264"/>
    </row>
    <row r="178" spans="2:9" s="165" customFormat="1" ht="24" customHeight="1" x14ac:dyDescent="0.25">
      <c r="B178" s="22"/>
      <c r="C178" s="20" t="s">
        <v>95</v>
      </c>
      <c r="D178" s="19"/>
      <c r="E178" s="19"/>
      <c r="F178" s="23"/>
      <c r="G178" s="73"/>
      <c r="H178" s="223"/>
      <c r="I178" s="264"/>
    </row>
    <row r="179" spans="2:9" s="165" customFormat="1" ht="24" customHeight="1" x14ac:dyDescent="0.25">
      <c r="B179" s="22"/>
      <c r="C179" s="20" t="s">
        <v>118</v>
      </c>
      <c r="D179" s="19"/>
      <c r="E179" s="19"/>
      <c r="F179" s="23" t="s">
        <v>97</v>
      </c>
      <c r="G179" s="73"/>
      <c r="H179" s="223"/>
      <c r="I179" s="264"/>
    </row>
    <row r="180" spans="2:9" s="165" customFormat="1" ht="24" customHeight="1" x14ac:dyDescent="0.25">
      <c r="B180" s="31"/>
      <c r="C180" s="20" t="s">
        <v>119</v>
      </c>
      <c r="D180" s="19"/>
      <c r="E180" s="19"/>
      <c r="F180" s="23" t="s">
        <v>97</v>
      </c>
      <c r="G180" s="73"/>
      <c r="H180" s="223"/>
      <c r="I180" s="264"/>
    </row>
    <row r="181" spans="2:9" s="165" customFormat="1" ht="24" customHeight="1" x14ac:dyDescent="0.25">
      <c r="B181" s="28">
        <v>22.02</v>
      </c>
      <c r="C181" s="54" t="s">
        <v>120</v>
      </c>
      <c r="D181" s="19"/>
      <c r="E181" s="19"/>
      <c r="F181" s="23"/>
      <c r="G181" s="73"/>
      <c r="H181" s="223"/>
      <c r="I181" s="264"/>
    </row>
    <row r="182" spans="2:9" s="165" customFormat="1" ht="24" customHeight="1" x14ac:dyDescent="0.25">
      <c r="B182" s="31"/>
      <c r="C182" s="20" t="s">
        <v>121</v>
      </c>
      <c r="D182" s="19"/>
      <c r="E182" s="19"/>
      <c r="F182" s="23" t="s">
        <v>97</v>
      </c>
      <c r="G182" s="73"/>
      <c r="H182" s="223"/>
      <c r="I182" s="264"/>
    </row>
    <row r="183" spans="2:9" s="165" customFormat="1" ht="24" customHeight="1" x14ac:dyDescent="0.25">
      <c r="B183" s="31"/>
      <c r="C183" s="74" t="s">
        <v>122</v>
      </c>
      <c r="D183" s="75"/>
      <c r="E183" s="19"/>
      <c r="F183" s="23" t="s">
        <v>97</v>
      </c>
      <c r="G183" s="73"/>
      <c r="H183" s="223"/>
      <c r="I183" s="264"/>
    </row>
    <row r="184" spans="2:9" s="165" customFormat="1" ht="24" customHeight="1" x14ac:dyDescent="0.25">
      <c r="B184" s="28" t="s">
        <v>123</v>
      </c>
      <c r="C184" s="54" t="s">
        <v>124</v>
      </c>
      <c r="D184" s="19"/>
      <c r="E184" s="19"/>
      <c r="F184" s="23"/>
      <c r="G184" s="73"/>
      <c r="H184" s="223"/>
      <c r="I184" s="264"/>
    </row>
    <row r="185" spans="2:9" s="165" customFormat="1" ht="24" customHeight="1" x14ac:dyDescent="0.25">
      <c r="B185" s="31"/>
      <c r="C185" s="20" t="s">
        <v>125</v>
      </c>
      <c r="D185" s="19"/>
      <c r="E185" s="19"/>
      <c r="F185" s="23"/>
      <c r="G185" s="73"/>
      <c r="H185" s="223"/>
      <c r="I185" s="264"/>
    </row>
    <row r="186" spans="2:9" s="165" customFormat="1" ht="24" customHeight="1" x14ac:dyDescent="0.25">
      <c r="B186" s="31"/>
      <c r="C186" s="20" t="s">
        <v>126</v>
      </c>
      <c r="D186" s="19"/>
      <c r="E186" s="19"/>
      <c r="F186" s="23" t="s">
        <v>106</v>
      </c>
      <c r="G186" s="73"/>
      <c r="H186" s="223"/>
      <c r="I186" s="264"/>
    </row>
    <row r="187" spans="2:9" s="165" customFormat="1" ht="24" customHeight="1" x14ac:dyDescent="0.25">
      <c r="B187" s="31"/>
      <c r="C187" s="20" t="s">
        <v>127</v>
      </c>
      <c r="D187" s="19"/>
      <c r="E187" s="19"/>
      <c r="F187" s="23" t="s">
        <v>106</v>
      </c>
      <c r="G187" s="73"/>
      <c r="H187" s="223"/>
      <c r="I187" s="264"/>
    </row>
    <row r="188" spans="2:9" s="165" customFormat="1" ht="24" customHeight="1" x14ac:dyDescent="0.25">
      <c r="B188" s="28" t="s">
        <v>128</v>
      </c>
      <c r="C188" s="54" t="s">
        <v>129</v>
      </c>
      <c r="D188" s="19"/>
      <c r="E188" s="19"/>
      <c r="F188" s="23"/>
      <c r="G188" s="73"/>
      <c r="H188" s="223"/>
      <c r="I188" s="264"/>
    </row>
    <row r="189" spans="2:9" s="165" customFormat="1" ht="24" customHeight="1" x14ac:dyDescent="0.25">
      <c r="B189" s="22"/>
      <c r="C189" s="20" t="s">
        <v>130</v>
      </c>
      <c r="D189" s="19"/>
      <c r="E189" s="19"/>
      <c r="F189" s="23" t="s">
        <v>54</v>
      </c>
      <c r="G189" s="73"/>
      <c r="H189" s="223"/>
      <c r="I189" s="264"/>
    </row>
    <row r="190" spans="2:9" s="165" customFormat="1" ht="24" customHeight="1" x14ac:dyDescent="0.25">
      <c r="B190" s="22"/>
      <c r="C190" s="20" t="s">
        <v>131</v>
      </c>
      <c r="D190" s="19"/>
      <c r="E190" s="19"/>
      <c r="F190" s="23"/>
      <c r="G190" s="246"/>
      <c r="H190" s="223"/>
      <c r="I190" s="264"/>
    </row>
    <row r="191" spans="2:9" s="165" customFormat="1" ht="24" customHeight="1" x14ac:dyDescent="0.25">
      <c r="B191" s="28" t="s">
        <v>132</v>
      </c>
      <c r="C191" s="54" t="s">
        <v>133</v>
      </c>
      <c r="D191" s="19"/>
      <c r="E191" s="19"/>
      <c r="F191" s="23"/>
      <c r="G191" s="246"/>
      <c r="H191" s="223"/>
      <c r="I191" s="264"/>
    </row>
    <row r="192" spans="2:9" s="165" customFormat="1" ht="24" customHeight="1" x14ac:dyDescent="0.25">
      <c r="B192" s="22"/>
      <c r="C192" s="20" t="s">
        <v>121</v>
      </c>
      <c r="D192" s="19"/>
      <c r="E192" s="19"/>
      <c r="F192" s="23" t="s">
        <v>54</v>
      </c>
      <c r="G192" s="73"/>
      <c r="H192" s="223"/>
      <c r="I192" s="264"/>
    </row>
    <row r="193" spans="2:9" s="165" customFormat="1" ht="24" customHeight="1" x14ac:dyDescent="0.25">
      <c r="B193" s="22"/>
      <c r="C193" s="20" t="s">
        <v>122</v>
      </c>
      <c r="D193" s="19"/>
      <c r="E193" s="19"/>
      <c r="F193" s="23" t="s">
        <v>54</v>
      </c>
      <c r="G193" s="73"/>
      <c r="H193" s="223"/>
      <c r="I193" s="264"/>
    </row>
    <row r="194" spans="2:9" s="165" customFormat="1" ht="24" customHeight="1" x14ac:dyDescent="0.25">
      <c r="B194" s="28" t="s">
        <v>134</v>
      </c>
      <c r="C194" s="54" t="s">
        <v>135</v>
      </c>
      <c r="D194" s="29"/>
      <c r="E194" s="19"/>
      <c r="F194" s="23"/>
      <c r="G194" s="73"/>
      <c r="H194" s="223"/>
      <c r="I194" s="264"/>
    </row>
    <row r="195" spans="2:9" s="165" customFormat="1" ht="24" customHeight="1" x14ac:dyDescent="0.25">
      <c r="B195" s="31"/>
      <c r="C195" s="20" t="s">
        <v>136</v>
      </c>
      <c r="D195" s="19"/>
      <c r="E195" s="19"/>
      <c r="F195" s="23" t="s">
        <v>38</v>
      </c>
      <c r="G195" s="73"/>
      <c r="H195" s="223"/>
      <c r="I195" s="264"/>
    </row>
    <row r="196" spans="2:9" s="165" customFormat="1" ht="24" customHeight="1" x14ac:dyDescent="0.25">
      <c r="B196" s="31"/>
      <c r="C196" s="20" t="s">
        <v>137</v>
      </c>
      <c r="D196" s="19"/>
      <c r="E196" s="19"/>
      <c r="F196" s="23" t="s">
        <v>106</v>
      </c>
      <c r="G196" s="73">
        <v>100</v>
      </c>
      <c r="H196" s="223"/>
      <c r="I196" s="264">
        <f>G196*H196</f>
        <v>0</v>
      </c>
    </row>
    <row r="197" spans="2:9" s="165" customFormat="1" ht="24" customHeight="1" x14ac:dyDescent="0.25">
      <c r="B197" s="31"/>
      <c r="C197" s="20" t="s">
        <v>138</v>
      </c>
      <c r="D197" s="19"/>
      <c r="E197" s="19"/>
      <c r="F197" s="23" t="s">
        <v>106</v>
      </c>
      <c r="G197" s="73">
        <v>100</v>
      </c>
      <c r="H197" s="223"/>
      <c r="I197" s="264">
        <f t="shared" ref="I197:I200" si="4">G197*H197</f>
        <v>0</v>
      </c>
    </row>
    <row r="198" spans="2:9" s="165" customFormat="1" ht="24" customHeight="1" x14ac:dyDescent="0.25">
      <c r="B198" s="31"/>
      <c r="C198" s="20" t="s">
        <v>139</v>
      </c>
      <c r="D198" s="19"/>
      <c r="E198" s="19"/>
      <c r="F198" s="23" t="s">
        <v>38</v>
      </c>
      <c r="G198" s="73"/>
      <c r="H198" s="223"/>
      <c r="I198" s="264"/>
    </row>
    <row r="199" spans="2:9" s="165" customFormat="1" ht="24" customHeight="1" x14ac:dyDescent="0.25">
      <c r="B199" s="31"/>
      <c r="C199" s="20" t="s">
        <v>140</v>
      </c>
      <c r="D199" s="19"/>
      <c r="E199" s="19"/>
      <c r="F199" s="23" t="s">
        <v>106</v>
      </c>
      <c r="G199" s="73">
        <v>100</v>
      </c>
      <c r="H199" s="223"/>
      <c r="I199" s="264">
        <f t="shared" si="4"/>
        <v>0</v>
      </c>
    </row>
    <row r="200" spans="2:9" s="165" customFormat="1" ht="24" customHeight="1" x14ac:dyDescent="0.25">
      <c r="B200" s="31"/>
      <c r="C200" s="20" t="s">
        <v>141</v>
      </c>
      <c r="D200" s="19"/>
      <c r="E200" s="19"/>
      <c r="F200" s="23" t="s">
        <v>106</v>
      </c>
      <c r="G200" s="73">
        <v>100</v>
      </c>
      <c r="H200" s="223"/>
      <c r="I200" s="264">
        <f t="shared" si="4"/>
        <v>0</v>
      </c>
    </row>
    <row r="201" spans="2:9" s="165" customFormat="1" ht="24" customHeight="1" thickBot="1" x14ac:dyDescent="0.3">
      <c r="B201" s="306"/>
      <c r="C201" s="226"/>
      <c r="D201" s="227"/>
      <c r="E201" s="227"/>
      <c r="F201" s="237"/>
      <c r="G201" s="238"/>
      <c r="H201" s="231"/>
      <c r="I201" s="294"/>
    </row>
    <row r="202" spans="2:9" s="165" customFormat="1" ht="24" customHeight="1" thickBot="1" x14ac:dyDescent="0.3">
      <c r="B202" s="76" t="s">
        <v>142</v>
      </c>
      <c r="C202" s="77"/>
      <c r="D202" s="77"/>
      <c r="E202" s="77"/>
      <c r="F202" s="77"/>
      <c r="G202" s="78"/>
      <c r="H202" s="185"/>
      <c r="I202" s="186">
        <f>SUM(I190:I201)</f>
        <v>0</v>
      </c>
    </row>
    <row r="203" spans="2:9" s="165" customFormat="1" ht="24" customHeight="1" x14ac:dyDescent="0.25">
      <c r="B203" s="9"/>
      <c r="C203" s="36"/>
      <c r="D203" s="36"/>
      <c r="E203" s="36"/>
      <c r="F203" s="36"/>
      <c r="G203" s="37"/>
      <c r="H203" s="173"/>
      <c r="I203" s="93"/>
    </row>
    <row r="204" spans="2:9" s="165" customFormat="1" ht="24" customHeight="1" thickBot="1" x14ac:dyDescent="0.3">
      <c r="B204" s="13"/>
      <c r="C204" s="38"/>
      <c r="D204" s="38"/>
      <c r="E204" s="38"/>
      <c r="F204" s="38"/>
      <c r="G204" s="39"/>
      <c r="H204" s="59"/>
      <c r="I204" s="94"/>
    </row>
    <row r="205" spans="2:9" s="165" customFormat="1" ht="24" customHeight="1" x14ac:dyDescent="0.25">
      <c r="B205" s="64" t="s">
        <v>2</v>
      </c>
      <c r="C205" s="66" t="s">
        <v>3</v>
      </c>
      <c r="D205" s="9"/>
      <c r="E205" s="9"/>
      <c r="F205" s="67" t="s">
        <v>4</v>
      </c>
      <c r="G205" s="11" t="s">
        <v>5</v>
      </c>
      <c r="H205" s="181" t="s">
        <v>6</v>
      </c>
      <c r="I205" s="182" t="s">
        <v>7</v>
      </c>
    </row>
    <row r="206" spans="2:9" s="165" customFormat="1" ht="24" customHeight="1" thickBot="1" x14ac:dyDescent="0.3">
      <c r="B206" s="68"/>
      <c r="C206" s="69"/>
      <c r="D206" s="13"/>
      <c r="E206" s="13"/>
      <c r="F206" s="70"/>
      <c r="G206" s="15"/>
      <c r="H206" s="183" t="s">
        <v>8</v>
      </c>
      <c r="I206" s="184" t="s">
        <v>8</v>
      </c>
    </row>
    <row r="207" spans="2:9" s="165" customFormat="1" ht="24" customHeight="1" x14ac:dyDescent="0.25">
      <c r="B207" s="278">
        <v>2300</v>
      </c>
      <c r="C207" s="248" t="s">
        <v>233</v>
      </c>
      <c r="D207" s="249"/>
      <c r="E207" s="243"/>
      <c r="F207" s="279"/>
      <c r="G207" s="251"/>
      <c r="H207" s="259"/>
      <c r="I207" s="263"/>
    </row>
    <row r="208" spans="2:9" s="165" customFormat="1" ht="24" customHeight="1" x14ac:dyDescent="0.25">
      <c r="B208" s="28"/>
      <c r="C208" s="54" t="s">
        <v>234</v>
      </c>
      <c r="D208" s="29"/>
      <c r="E208" s="19"/>
      <c r="F208" s="23"/>
      <c r="G208" s="86"/>
      <c r="H208" s="60"/>
      <c r="I208" s="264"/>
    </row>
    <row r="209" spans="2:9" s="165" customFormat="1" ht="24" customHeight="1" x14ac:dyDescent="0.25">
      <c r="B209" s="53" t="s">
        <v>143</v>
      </c>
      <c r="C209" s="682" t="s">
        <v>144</v>
      </c>
      <c r="D209" s="683"/>
      <c r="E209" s="684"/>
      <c r="F209" s="23"/>
      <c r="G209" s="79"/>
      <c r="H209" s="223"/>
      <c r="I209" s="260"/>
    </row>
    <row r="210" spans="2:9" s="165" customFormat="1" ht="24" customHeight="1" x14ac:dyDescent="0.25">
      <c r="B210" s="53"/>
      <c r="C210" s="20"/>
      <c r="D210" s="19"/>
      <c r="E210" s="19"/>
      <c r="F210" s="23"/>
      <c r="G210" s="79"/>
      <c r="H210" s="223"/>
      <c r="I210" s="260"/>
    </row>
    <row r="211" spans="2:9" s="165" customFormat="1" ht="24" customHeight="1" x14ac:dyDescent="0.25">
      <c r="B211" s="53"/>
      <c r="C211" s="20" t="s">
        <v>145</v>
      </c>
      <c r="D211" s="19"/>
      <c r="E211" s="19"/>
      <c r="F211" s="23" t="s">
        <v>146</v>
      </c>
      <c r="G211" s="79"/>
      <c r="H211" s="223"/>
      <c r="I211" s="260"/>
    </row>
    <row r="212" spans="2:9" s="165" customFormat="1" ht="24" customHeight="1" x14ac:dyDescent="0.25">
      <c r="B212" s="53"/>
      <c r="C212" s="20"/>
      <c r="D212" s="19"/>
      <c r="E212" s="19"/>
      <c r="F212" s="23"/>
      <c r="G212" s="79"/>
      <c r="H212" s="223"/>
      <c r="I212" s="260"/>
    </row>
    <row r="213" spans="2:9" s="165" customFormat="1" ht="24" customHeight="1" x14ac:dyDescent="0.25">
      <c r="B213" s="53"/>
      <c r="C213" s="20" t="s">
        <v>147</v>
      </c>
      <c r="D213" s="19"/>
      <c r="E213" s="19"/>
      <c r="F213" s="23" t="s">
        <v>146</v>
      </c>
      <c r="G213" s="79"/>
      <c r="H213" s="223"/>
      <c r="I213" s="260"/>
    </row>
    <row r="214" spans="2:9" s="165" customFormat="1" ht="24" customHeight="1" x14ac:dyDescent="0.25">
      <c r="B214" s="53"/>
      <c r="C214" s="20"/>
      <c r="D214" s="19"/>
      <c r="E214" s="19"/>
      <c r="F214" s="23"/>
      <c r="G214" s="79"/>
      <c r="H214" s="223"/>
      <c r="I214" s="260"/>
    </row>
    <row r="215" spans="2:9" s="165" customFormat="1" ht="24" customHeight="1" x14ac:dyDescent="0.25">
      <c r="B215" s="28" t="s">
        <v>148</v>
      </c>
      <c r="C215" s="54" t="s">
        <v>149</v>
      </c>
      <c r="D215" s="29"/>
      <c r="E215" s="19"/>
      <c r="F215" s="23"/>
      <c r="G215" s="79"/>
      <c r="H215" s="223"/>
      <c r="I215" s="260"/>
    </row>
    <row r="216" spans="2:9" s="165" customFormat="1" ht="24" customHeight="1" x14ac:dyDescent="0.25">
      <c r="B216" s="31"/>
      <c r="C216" s="20"/>
      <c r="D216" s="19"/>
      <c r="E216" s="19"/>
      <c r="F216" s="23"/>
      <c r="G216" s="79"/>
      <c r="H216" s="223"/>
      <c r="I216" s="260"/>
    </row>
    <row r="217" spans="2:9" s="165" customFormat="1" ht="24" customHeight="1" x14ac:dyDescent="0.25">
      <c r="B217" s="31"/>
      <c r="C217" s="20" t="s">
        <v>150</v>
      </c>
      <c r="D217" s="19"/>
      <c r="E217" s="19"/>
      <c r="F217" s="23" t="s">
        <v>146</v>
      </c>
      <c r="G217" s="79"/>
      <c r="H217" s="223"/>
      <c r="I217" s="260"/>
    </row>
    <row r="218" spans="2:9" s="165" customFormat="1" ht="24" customHeight="1" thickBot="1" x14ac:dyDescent="0.3">
      <c r="B218" s="239"/>
      <c r="C218" s="304"/>
      <c r="D218" s="227"/>
      <c r="E218" s="227"/>
      <c r="F218" s="237"/>
      <c r="G218" s="305"/>
      <c r="H218" s="231"/>
      <c r="I218" s="294"/>
    </row>
    <row r="219" spans="2:9" s="165" customFormat="1" ht="24" customHeight="1" thickBot="1" x14ac:dyDescent="0.3">
      <c r="B219" s="33" t="s">
        <v>151</v>
      </c>
      <c r="C219" s="34"/>
      <c r="D219" s="34"/>
      <c r="E219" s="34"/>
      <c r="F219" s="34"/>
      <c r="G219" s="35"/>
      <c r="H219" s="171"/>
      <c r="I219" s="172"/>
    </row>
    <row r="220" spans="2:9" s="165" customFormat="1" ht="24" customHeight="1" x14ac:dyDescent="0.25">
      <c r="B220" s="5"/>
      <c r="C220" s="5"/>
      <c r="D220" s="5"/>
      <c r="E220" s="5"/>
      <c r="F220" s="111"/>
      <c r="G220" s="80"/>
      <c r="H220" s="98"/>
      <c r="I220" s="164"/>
    </row>
    <row r="221" spans="2:9" s="165" customFormat="1" ht="24" customHeight="1" thickBot="1" x14ac:dyDescent="0.3">
      <c r="B221" s="13"/>
      <c r="C221" s="38"/>
      <c r="D221" s="38"/>
      <c r="E221" s="38"/>
      <c r="F221" s="112"/>
      <c r="G221" s="39"/>
      <c r="H221" s="59"/>
      <c r="I221" s="190"/>
    </row>
    <row r="222" spans="2:9" s="165" customFormat="1" ht="24" customHeight="1" x14ac:dyDescent="0.25">
      <c r="B222" s="64" t="s">
        <v>2</v>
      </c>
      <c r="C222" s="9" t="s">
        <v>3</v>
      </c>
      <c r="D222" s="9"/>
      <c r="E222" s="9"/>
      <c r="F222" s="10" t="s">
        <v>4</v>
      </c>
      <c r="G222" s="11" t="s">
        <v>5</v>
      </c>
      <c r="H222" s="11" t="s">
        <v>6</v>
      </c>
      <c r="I222" s="182" t="s">
        <v>7</v>
      </c>
    </row>
    <row r="223" spans="2:9" s="165" customFormat="1" ht="24" customHeight="1" thickBot="1" x14ac:dyDescent="0.3">
      <c r="B223" s="68"/>
      <c r="C223" s="13"/>
      <c r="D223" s="13"/>
      <c r="E223" s="13"/>
      <c r="F223" s="70"/>
      <c r="G223" s="15"/>
      <c r="H223" s="191" t="s">
        <v>8</v>
      </c>
      <c r="I223" s="184" t="s">
        <v>8</v>
      </c>
    </row>
    <row r="224" spans="2:9" s="165" customFormat="1" ht="24" customHeight="1" x14ac:dyDescent="0.25">
      <c r="B224" s="268"/>
      <c r="C224" s="248"/>
      <c r="D224" s="255"/>
      <c r="E224" s="255"/>
      <c r="F224" s="265"/>
      <c r="G224" s="266"/>
      <c r="H224" s="269"/>
      <c r="I224" s="270"/>
    </row>
    <row r="225" spans="2:9" s="165" customFormat="1" ht="24" customHeight="1" x14ac:dyDescent="0.25">
      <c r="B225" s="85">
        <v>3300</v>
      </c>
      <c r="C225" s="54" t="s">
        <v>170</v>
      </c>
      <c r="D225" s="19"/>
      <c r="E225" s="19"/>
      <c r="F225" s="23"/>
      <c r="G225" s="86"/>
      <c r="H225" s="60"/>
      <c r="I225" s="264"/>
    </row>
    <row r="226" spans="2:9" s="165" customFormat="1" ht="24" customHeight="1" x14ac:dyDescent="0.25">
      <c r="B226" s="82"/>
      <c r="C226" s="20"/>
      <c r="D226" s="19"/>
      <c r="E226" s="19"/>
      <c r="F226" s="23"/>
      <c r="G226" s="86"/>
      <c r="H226" s="60"/>
      <c r="I226" s="264"/>
    </row>
    <row r="227" spans="2:9" s="165" customFormat="1" ht="24" customHeight="1" x14ac:dyDescent="0.25">
      <c r="B227" s="87" t="s">
        <v>171</v>
      </c>
      <c r="C227" s="54" t="s">
        <v>172</v>
      </c>
      <c r="D227" s="19"/>
      <c r="E227" s="19"/>
      <c r="F227" s="23"/>
      <c r="G227" s="21"/>
      <c r="H227" s="60"/>
      <c r="I227" s="264"/>
    </row>
    <row r="228" spans="2:9" s="165" customFormat="1" ht="24" customHeight="1" x14ac:dyDescent="0.25">
      <c r="B228" s="82"/>
      <c r="C228" s="54"/>
      <c r="D228" s="19"/>
      <c r="E228" s="19"/>
      <c r="F228" s="23"/>
      <c r="G228" s="21"/>
      <c r="H228" s="60"/>
      <c r="I228" s="264"/>
    </row>
    <row r="229" spans="2:9" s="165" customFormat="1" ht="24" customHeight="1" x14ac:dyDescent="0.25">
      <c r="B229" s="82"/>
      <c r="C229" s="660" t="s">
        <v>173</v>
      </c>
      <c r="D229" s="661"/>
      <c r="E229" s="662"/>
      <c r="F229" s="23"/>
      <c r="G229" s="73"/>
      <c r="H229" s="223"/>
      <c r="I229" s="260"/>
    </row>
    <row r="230" spans="2:9" s="165" customFormat="1" ht="24" customHeight="1" x14ac:dyDescent="0.25">
      <c r="B230" s="82"/>
      <c r="C230" s="25"/>
      <c r="D230" s="26"/>
      <c r="E230" s="26"/>
      <c r="F230" s="23"/>
      <c r="G230" s="73"/>
      <c r="H230" s="223"/>
      <c r="I230" s="260"/>
    </row>
    <row r="231" spans="2:9" s="165" customFormat="1" ht="24" customHeight="1" x14ac:dyDescent="0.25">
      <c r="B231" s="82"/>
      <c r="C231" s="20" t="s">
        <v>239</v>
      </c>
      <c r="D231" s="19"/>
      <c r="E231" s="19"/>
      <c r="F231" s="23" t="s">
        <v>54</v>
      </c>
      <c r="G231" s="73"/>
      <c r="H231" s="223"/>
      <c r="I231" s="260"/>
    </row>
    <row r="232" spans="2:9" s="165" customFormat="1" ht="24" customHeight="1" x14ac:dyDescent="0.25">
      <c r="B232" s="82"/>
      <c r="C232" s="20"/>
      <c r="D232" s="19"/>
      <c r="E232" s="19"/>
      <c r="F232" s="23"/>
      <c r="G232" s="73"/>
      <c r="H232" s="223"/>
      <c r="I232" s="260"/>
    </row>
    <row r="233" spans="2:9" s="165" customFormat="1" ht="24" customHeight="1" x14ac:dyDescent="0.25">
      <c r="B233" s="82"/>
      <c r="C233" s="20" t="s">
        <v>174</v>
      </c>
      <c r="D233" s="19"/>
      <c r="E233" s="19"/>
      <c r="F233" s="23" t="s">
        <v>54</v>
      </c>
      <c r="G233" s="73"/>
      <c r="H233" s="223"/>
      <c r="I233" s="260"/>
    </row>
    <row r="234" spans="2:9" s="165" customFormat="1" ht="24" customHeight="1" x14ac:dyDescent="0.25">
      <c r="B234" s="82"/>
      <c r="C234" s="20"/>
      <c r="D234" s="19"/>
      <c r="E234" s="19"/>
      <c r="F234" s="23"/>
      <c r="G234" s="73"/>
      <c r="H234" s="223"/>
      <c r="I234" s="260"/>
    </row>
    <row r="235" spans="2:9" s="165" customFormat="1" ht="24" customHeight="1" x14ac:dyDescent="0.25">
      <c r="B235" s="81" t="s">
        <v>175</v>
      </c>
      <c r="C235" s="660" t="s">
        <v>176</v>
      </c>
      <c r="D235" s="661"/>
      <c r="E235" s="662"/>
      <c r="F235" s="23" t="s">
        <v>54</v>
      </c>
      <c r="G235" s="223"/>
      <c r="H235" s="223"/>
      <c r="I235" s="260"/>
    </row>
    <row r="236" spans="2:9" s="165" customFormat="1" ht="24" customHeight="1" x14ac:dyDescent="0.25">
      <c r="B236" s="82"/>
      <c r="C236" s="20"/>
      <c r="D236" s="19"/>
      <c r="E236" s="19"/>
      <c r="F236" s="23"/>
      <c r="G236" s="73"/>
      <c r="H236" s="73"/>
      <c r="I236" s="224"/>
    </row>
    <row r="237" spans="2:9" s="165" customFormat="1" ht="24" customHeight="1" x14ac:dyDescent="0.25">
      <c r="B237" s="56"/>
      <c r="C237" s="20"/>
      <c r="D237" s="19"/>
      <c r="E237" s="19"/>
      <c r="F237" s="23"/>
      <c r="G237" s="245"/>
      <c r="H237" s="73"/>
      <c r="I237" s="224"/>
    </row>
    <row r="238" spans="2:9" s="165" customFormat="1" ht="24" customHeight="1" x14ac:dyDescent="0.25">
      <c r="B238" s="81" t="s">
        <v>177</v>
      </c>
      <c r="C238" s="20" t="s">
        <v>178</v>
      </c>
      <c r="D238" s="19"/>
      <c r="E238" s="19"/>
      <c r="F238" s="23" t="s">
        <v>88</v>
      </c>
      <c r="G238" s="245">
        <f>485</f>
        <v>485</v>
      </c>
      <c r="H238" s="73"/>
      <c r="I238" s="224">
        <f>G238*H238</f>
        <v>0</v>
      </c>
    </row>
    <row r="239" spans="2:9" s="165" customFormat="1" ht="24" customHeight="1" x14ac:dyDescent="0.25">
      <c r="B239" s="56"/>
      <c r="C239" s="20"/>
      <c r="D239" s="19"/>
      <c r="E239" s="19"/>
      <c r="F239" s="23"/>
      <c r="G239" s="245"/>
      <c r="H239" s="73"/>
      <c r="I239" s="224"/>
    </row>
    <row r="240" spans="2:9" s="165" customFormat="1" ht="24" customHeight="1" x14ac:dyDescent="0.25">
      <c r="B240" s="81" t="s">
        <v>179</v>
      </c>
      <c r="C240" s="20" t="s">
        <v>180</v>
      </c>
      <c r="D240" s="19"/>
      <c r="E240" s="19"/>
      <c r="F240" s="23" t="s">
        <v>88</v>
      </c>
      <c r="G240" s="245"/>
      <c r="H240" s="73"/>
      <c r="I240" s="224"/>
    </row>
    <row r="241" spans="2:9" s="165" customFormat="1" ht="24" customHeight="1" thickBot="1" x14ac:dyDescent="0.3">
      <c r="B241" s="302"/>
      <c r="C241" s="240"/>
      <c r="D241" s="227"/>
      <c r="E241" s="227"/>
      <c r="F241" s="237"/>
      <c r="G241" s="303"/>
      <c r="H241" s="238"/>
      <c r="I241" s="232"/>
    </row>
    <row r="242" spans="2:9" s="165" customFormat="1" ht="24" customHeight="1" thickBot="1" x14ac:dyDescent="0.3">
      <c r="B242" s="76" t="s">
        <v>181</v>
      </c>
      <c r="C242" s="77"/>
      <c r="D242" s="77"/>
      <c r="E242" s="77"/>
      <c r="F242" s="77"/>
      <c r="G242" s="78"/>
      <c r="H242" s="185"/>
      <c r="I242" s="186">
        <f>SUM(I234:I241)</f>
        <v>0</v>
      </c>
    </row>
    <row r="243" spans="2:9" s="165" customFormat="1" ht="24" customHeight="1" x14ac:dyDescent="0.25">
      <c r="B243" s="9"/>
      <c r="C243" s="36"/>
      <c r="D243" s="36"/>
      <c r="E243" s="36"/>
      <c r="F243" s="36"/>
      <c r="G243" s="37"/>
      <c r="H243" s="173"/>
      <c r="I243" s="93"/>
    </row>
    <row r="244" spans="2:9" s="165" customFormat="1" ht="24" customHeight="1" thickBot="1" x14ac:dyDescent="0.3">
      <c r="B244" s="13"/>
      <c r="C244" s="5"/>
      <c r="D244" s="5"/>
      <c r="E244" s="5"/>
      <c r="F244" s="5"/>
      <c r="G244" s="6"/>
      <c r="H244" s="80"/>
      <c r="I244" s="94"/>
    </row>
    <row r="245" spans="2:9" s="165" customFormat="1" ht="24" customHeight="1" x14ac:dyDescent="0.25">
      <c r="B245" s="8" t="s">
        <v>2</v>
      </c>
      <c r="C245" s="9"/>
      <c r="D245" s="9" t="s">
        <v>3</v>
      </c>
      <c r="E245" s="9"/>
      <c r="F245" s="67" t="s">
        <v>4</v>
      </c>
      <c r="G245" s="11" t="s">
        <v>5</v>
      </c>
      <c r="H245" s="11" t="s">
        <v>6</v>
      </c>
      <c r="I245" s="167" t="s">
        <v>7</v>
      </c>
    </row>
    <row r="246" spans="2:9" s="165" customFormat="1" ht="24" customHeight="1" thickBot="1" x14ac:dyDescent="0.3">
      <c r="B246" s="12"/>
      <c r="C246" s="69"/>
      <c r="D246" s="13"/>
      <c r="E246" s="13"/>
      <c r="F246" s="70"/>
      <c r="G246" s="15"/>
      <c r="H246" s="191" t="s">
        <v>8</v>
      </c>
      <c r="I246" s="169" t="s">
        <v>8</v>
      </c>
    </row>
    <row r="247" spans="2:9" s="165" customFormat="1" ht="24" customHeight="1" x14ac:dyDescent="0.25">
      <c r="B247" s="242">
        <v>3400</v>
      </c>
      <c r="C247" s="248" t="s">
        <v>182</v>
      </c>
      <c r="D247" s="249"/>
      <c r="E247" s="243"/>
      <c r="F247" s="261"/>
      <c r="G247" s="251"/>
      <c r="H247" s="252"/>
      <c r="I247" s="253"/>
    </row>
    <row r="248" spans="2:9" s="165" customFormat="1" ht="24" customHeight="1" x14ac:dyDescent="0.25">
      <c r="B248" s="85"/>
      <c r="C248" s="54" t="s">
        <v>183</v>
      </c>
      <c r="D248" s="19"/>
      <c r="E248" s="19"/>
      <c r="F248" s="47"/>
      <c r="G248" s="86"/>
      <c r="H248" s="101"/>
      <c r="I248" s="224"/>
    </row>
    <row r="249" spans="2:9" s="165" customFormat="1" ht="24" customHeight="1" x14ac:dyDescent="0.25">
      <c r="B249" s="82"/>
      <c r="C249" s="20"/>
      <c r="D249" s="19"/>
      <c r="E249" s="19"/>
      <c r="F249" s="23"/>
      <c r="G249" s="86"/>
      <c r="H249" s="101"/>
      <c r="I249" s="224"/>
    </row>
    <row r="250" spans="2:9" s="165" customFormat="1" ht="24" customHeight="1" x14ac:dyDescent="0.25">
      <c r="B250" s="87" t="s">
        <v>184</v>
      </c>
      <c r="C250" s="54" t="s">
        <v>185</v>
      </c>
      <c r="D250" s="19"/>
      <c r="E250" s="19"/>
      <c r="F250" s="23"/>
      <c r="G250" s="21"/>
      <c r="H250" s="254"/>
      <c r="I250" s="224"/>
    </row>
    <row r="251" spans="2:9" s="165" customFormat="1" ht="24" customHeight="1" x14ac:dyDescent="0.25">
      <c r="B251" s="82"/>
      <c r="C251" s="54"/>
      <c r="D251" s="19"/>
      <c r="E251" s="19"/>
      <c r="F251" s="23"/>
      <c r="G251" s="21"/>
      <c r="H251" s="254"/>
      <c r="I251" s="224"/>
    </row>
    <row r="252" spans="2:9" s="165" customFormat="1" ht="24" customHeight="1" x14ac:dyDescent="0.25">
      <c r="B252" s="56"/>
      <c r="C252" s="20" t="s">
        <v>187</v>
      </c>
      <c r="D252" s="19"/>
      <c r="E252" s="19"/>
      <c r="F252" s="23"/>
      <c r="G252" s="73"/>
      <c r="H252" s="223"/>
      <c r="I252" s="224"/>
    </row>
    <row r="253" spans="2:9" s="165" customFormat="1" ht="24" customHeight="1" x14ac:dyDescent="0.25">
      <c r="B253" s="56"/>
      <c r="C253" s="20"/>
      <c r="D253" s="19"/>
      <c r="E253" s="19"/>
      <c r="F253" s="23"/>
      <c r="G253" s="73"/>
      <c r="H253" s="223"/>
      <c r="I253" s="260"/>
    </row>
    <row r="254" spans="2:9" s="165" customFormat="1" ht="24" customHeight="1" x14ac:dyDescent="0.25">
      <c r="B254" s="88"/>
      <c r="C254" s="20" t="s">
        <v>188</v>
      </c>
      <c r="D254" s="19"/>
      <c r="E254" s="19"/>
      <c r="F254" s="23" t="s">
        <v>54</v>
      </c>
      <c r="G254" s="73"/>
      <c r="H254" s="223"/>
      <c r="I254" s="264"/>
    </row>
    <row r="255" spans="2:9" s="165" customFormat="1" ht="24" customHeight="1" x14ac:dyDescent="0.25">
      <c r="B255" s="56"/>
      <c r="C255" s="20" t="s">
        <v>186</v>
      </c>
      <c r="D255" s="19"/>
      <c r="E255" s="19"/>
      <c r="F255" s="23"/>
      <c r="G255" s="267"/>
      <c r="H255" s="223"/>
      <c r="I255" s="264"/>
    </row>
    <row r="256" spans="2:9" s="165" customFormat="1" ht="24" customHeight="1" x14ac:dyDescent="0.25">
      <c r="B256" s="56"/>
      <c r="C256" s="20"/>
      <c r="D256" s="19"/>
      <c r="E256" s="19"/>
      <c r="F256" s="23"/>
      <c r="G256" s="245"/>
      <c r="H256" s="223"/>
      <c r="I256" s="264"/>
    </row>
    <row r="257" spans="2:9" s="165" customFormat="1" ht="24" customHeight="1" x14ac:dyDescent="0.25">
      <c r="B257" s="56"/>
      <c r="C257" s="20" t="s">
        <v>189</v>
      </c>
      <c r="D257" s="19"/>
      <c r="E257" s="19"/>
      <c r="F257" s="23"/>
      <c r="G257" s="245"/>
      <c r="H257" s="223"/>
      <c r="I257" s="264"/>
    </row>
    <row r="258" spans="2:9" s="165" customFormat="1" ht="24" customHeight="1" x14ac:dyDescent="0.25">
      <c r="B258" s="56"/>
      <c r="C258" s="20"/>
      <c r="D258" s="19"/>
      <c r="E258" s="19"/>
      <c r="F258" s="23"/>
      <c r="G258" s="245"/>
      <c r="H258" s="223"/>
      <c r="I258" s="264"/>
    </row>
    <row r="259" spans="2:9" s="165" customFormat="1" ht="24" customHeight="1" x14ac:dyDescent="0.25">
      <c r="B259" s="56"/>
      <c r="C259" s="20" t="s">
        <v>191</v>
      </c>
      <c r="D259" s="19"/>
      <c r="E259" s="19"/>
      <c r="F259" s="23" t="s">
        <v>54</v>
      </c>
      <c r="G259" s="73"/>
      <c r="H259" s="223"/>
      <c r="I259" s="264"/>
    </row>
    <row r="260" spans="2:9" s="165" customFormat="1" ht="24" customHeight="1" x14ac:dyDescent="0.25">
      <c r="B260" s="56"/>
      <c r="C260" s="20"/>
      <c r="D260" s="19"/>
      <c r="E260" s="19"/>
      <c r="F260" s="23"/>
      <c r="G260" s="245"/>
      <c r="H260" s="223"/>
      <c r="I260" s="264"/>
    </row>
    <row r="261" spans="2:9" s="165" customFormat="1" ht="24" customHeight="1" x14ac:dyDescent="0.25">
      <c r="B261" s="56"/>
      <c r="C261" s="20" t="s">
        <v>190</v>
      </c>
      <c r="D261" s="19"/>
      <c r="E261" s="19"/>
      <c r="F261" s="23"/>
      <c r="G261" s="245"/>
      <c r="H261" s="223"/>
      <c r="I261" s="264"/>
    </row>
    <row r="262" spans="2:9" s="165" customFormat="1" ht="24" customHeight="1" x14ac:dyDescent="0.25">
      <c r="B262" s="56"/>
      <c r="C262" s="20"/>
      <c r="D262" s="19"/>
      <c r="E262" s="19"/>
      <c r="F262" s="23"/>
      <c r="G262" s="245"/>
      <c r="H262" s="223"/>
      <c r="I262" s="264"/>
    </row>
    <row r="263" spans="2:9" s="165" customFormat="1" ht="24" customHeight="1" x14ac:dyDescent="0.25">
      <c r="B263" s="56"/>
      <c r="C263" s="20" t="s">
        <v>191</v>
      </c>
      <c r="D263" s="19"/>
      <c r="E263" s="19"/>
      <c r="F263" s="23" t="s">
        <v>54</v>
      </c>
      <c r="G263" s="73"/>
      <c r="H263" s="223"/>
      <c r="I263" s="264"/>
    </row>
    <row r="264" spans="2:9" s="165" customFormat="1" ht="24" customHeight="1" x14ac:dyDescent="0.25">
      <c r="B264" s="81"/>
      <c r="C264" s="20"/>
      <c r="D264" s="19"/>
      <c r="E264" s="19"/>
      <c r="F264" s="23"/>
      <c r="G264" s="86"/>
      <c r="H264" s="60"/>
      <c r="I264" s="264"/>
    </row>
    <row r="265" spans="2:9" s="165" customFormat="1" ht="24" customHeight="1" x14ac:dyDescent="0.25">
      <c r="B265" s="81" t="s">
        <v>192</v>
      </c>
      <c r="C265" s="20" t="s">
        <v>240</v>
      </c>
      <c r="D265" s="19"/>
      <c r="E265" s="19"/>
      <c r="F265" s="23" t="s">
        <v>88</v>
      </c>
      <c r="G265" s="86"/>
      <c r="H265" s="60"/>
      <c r="I265" s="264"/>
    </row>
    <row r="266" spans="2:9" s="165" customFormat="1" ht="24" customHeight="1" x14ac:dyDescent="0.25">
      <c r="B266" s="56"/>
      <c r="C266" s="20"/>
      <c r="D266" s="19"/>
      <c r="E266" s="19"/>
      <c r="F266" s="23"/>
      <c r="G266" s="86"/>
      <c r="H266" s="60"/>
      <c r="I266" s="264"/>
    </row>
    <row r="267" spans="2:9" s="165" customFormat="1" ht="24" customHeight="1" x14ac:dyDescent="0.25">
      <c r="B267" s="81" t="s">
        <v>193</v>
      </c>
      <c r="C267" s="20" t="s">
        <v>194</v>
      </c>
      <c r="D267" s="19"/>
      <c r="E267" s="19"/>
      <c r="F267" s="23" t="s">
        <v>54</v>
      </c>
      <c r="G267" s="86"/>
      <c r="H267" s="60"/>
      <c r="I267" s="264"/>
    </row>
    <row r="268" spans="2:9" s="165" customFormat="1" ht="24" customHeight="1" thickBot="1" x14ac:dyDescent="0.3">
      <c r="B268" s="302"/>
      <c r="C268" s="240"/>
      <c r="D268" s="227"/>
      <c r="E268" s="227"/>
      <c r="F268" s="237"/>
      <c r="G268" s="301"/>
      <c r="H268" s="241"/>
      <c r="I268" s="232"/>
    </row>
    <row r="269" spans="2:9" s="165" customFormat="1" ht="24" customHeight="1" thickBot="1" x14ac:dyDescent="0.3">
      <c r="B269" s="33" t="s">
        <v>195</v>
      </c>
      <c r="C269" s="89"/>
      <c r="D269" s="90"/>
      <c r="E269" s="89"/>
      <c r="F269" s="91"/>
      <c r="G269" s="92"/>
      <c r="H269" s="116"/>
      <c r="I269" s="172"/>
    </row>
    <row r="270" spans="2:9" ht="24" customHeight="1" x14ac:dyDescent="0.25"/>
    <row r="271" spans="2:9" ht="25" customHeight="1" x14ac:dyDescent="0.25">
      <c r="B271" s="4" t="s">
        <v>209</v>
      </c>
      <c r="C271" s="4"/>
      <c r="G271" s="6"/>
      <c r="H271" s="80"/>
      <c r="I271" s="6"/>
    </row>
    <row r="272" spans="2:9" ht="25" customHeight="1" thickBot="1" x14ac:dyDescent="0.3">
      <c r="B272" s="97"/>
      <c r="C272" s="97"/>
      <c r="F272" s="111"/>
      <c r="G272" s="80"/>
      <c r="H272" s="80"/>
      <c r="I272" s="6"/>
    </row>
    <row r="273" spans="2:9" ht="25" customHeight="1" thickBot="1" x14ac:dyDescent="0.3">
      <c r="B273" s="114" t="s">
        <v>210</v>
      </c>
      <c r="C273" s="115"/>
      <c r="D273" s="89" t="s">
        <v>3</v>
      </c>
      <c r="E273" s="89"/>
      <c r="F273" s="91"/>
      <c r="G273" s="116"/>
      <c r="H273" s="205"/>
      <c r="I273" s="172" t="s">
        <v>211</v>
      </c>
    </row>
    <row r="274" spans="2:9" ht="25" customHeight="1" x14ac:dyDescent="0.25">
      <c r="B274" s="131">
        <v>1300</v>
      </c>
      <c r="C274" s="117"/>
      <c r="D274" s="118" t="s">
        <v>212</v>
      </c>
      <c r="E274" s="119"/>
      <c r="F274" s="120"/>
      <c r="G274" s="121"/>
      <c r="H274" s="206"/>
      <c r="I274" s="207">
        <f>I33</f>
        <v>0</v>
      </c>
    </row>
    <row r="275" spans="2:9" ht="25" customHeight="1" x14ac:dyDescent="0.25">
      <c r="B275" s="131">
        <v>1400</v>
      </c>
      <c r="C275" s="117"/>
      <c r="D275" s="5" t="s">
        <v>213</v>
      </c>
      <c r="F275" s="122"/>
      <c r="G275" s="121"/>
      <c r="H275" s="206"/>
      <c r="I275" s="207"/>
    </row>
    <row r="276" spans="2:9" ht="25" customHeight="1" x14ac:dyDescent="0.25">
      <c r="B276" s="131">
        <v>1500</v>
      </c>
      <c r="C276" s="117"/>
      <c r="D276" s="123" t="s">
        <v>34</v>
      </c>
      <c r="E276" s="123"/>
      <c r="F276" s="124"/>
      <c r="G276" s="121"/>
      <c r="H276" s="208"/>
      <c r="I276" s="209">
        <f>I65</f>
        <v>0</v>
      </c>
    </row>
    <row r="277" spans="2:9" ht="25" customHeight="1" x14ac:dyDescent="0.25">
      <c r="B277" s="125">
        <v>1700</v>
      </c>
      <c r="C277" s="126"/>
      <c r="D277" s="123" t="s">
        <v>48</v>
      </c>
      <c r="E277" s="123"/>
      <c r="F277" s="127"/>
      <c r="G277" s="128"/>
      <c r="H277" s="208"/>
      <c r="I277" s="209"/>
    </row>
    <row r="278" spans="2:9" ht="25" customHeight="1" x14ac:dyDescent="0.25">
      <c r="B278" s="131" t="s">
        <v>64</v>
      </c>
      <c r="C278" s="129"/>
      <c r="D278" s="118" t="s">
        <v>65</v>
      </c>
      <c r="E278" s="122"/>
      <c r="F278" s="124"/>
      <c r="G278" s="121"/>
      <c r="H278" s="206"/>
      <c r="I278" s="207">
        <f>I132</f>
        <v>733879120</v>
      </c>
    </row>
    <row r="279" spans="2:9" ht="25" customHeight="1" x14ac:dyDescent="0.25">
      <c r="B279" s="130">
        <v>2100</v>
      </c>
      <c r="C279" s="117"/>
      <c r="D279" s="118" t="s">
        <v>93</v>
      </c>
      <c r="E279" s="119"/>
      <c r="F279" s="124"/>
      <c r="G279" s="121"/>
      <c r="H279" s="206"/>
      <c r="I279" s="207">
        <f>I171</f>
        <v>0</v>
      </c>
    </row>
    <row r="280" spans="2:9" ht="25" customHeight="1" x14ac:dyDescent="0.25">
      <c r="B280" s="131">
        <v>2200</v>
      </c>
      <c r="C280" s="117"/>
      <c r="D280" s="122" t="s">
        <v>116</v>
      </c>
      <c r="E280" s="122"/>
      <c r="F280" s="124"/>
      <c r="G280" s="121"/>
      <c r="H280" s="206"/>
      <c r="I280" s="207"/>
    </row>
    <row r="281" spans="2:9" ht="25" customHeight="1" x14ac:dyDescent="0.25">
      <c r="B281" s="63">
        <v>2300</v>
      </c>
      <c r="C281" s="52"/>
      <c r="D281" s="5" t="s">
        <v>246</v>
      </c>
      <c r="F281" s="111"/>
      <c r="G281" s="80"/>
      <c r="H281" s="192"/>
      <c r="I281" s="170"/>
    </row>
    <row r="282" spans="2:9" ht="25" customHeight="1" x14ac:dyDescent="0.25">
      <c r="B282" s="131">
        <v>2500</v>
      </c>
      <c r="C282" s="132"/>
      <c r="D282" s="118" t="s">
        <v>247</v>
      </c>
      <c r="E282" s="122"/>
      <c r="F282" s="124"/>
      <c r="G282" s="121"/>
      <c r="H282" s="206"/>
      <c r="I282" s="207"/>
    </row>
    <row r="283" spans="2:9" ht="25" customHeight="1" x14ac:dyDescent="0.25">
      <c r="B283" s="131">
        <v>2600</v>
      </c>
      <c r="C283" s="132"/>
      <c r="D283" s="118" t="s">
        <v>214</v>
      </c>
      <c r="E283" s="122"/>
      <c r="F283" s="124"/>
      <c r="G283" s="121"/>
      <c r="H283" s="206"/>
      <c r="I283" s="207"/>
    </row>
    <row r="284" spans="2:9" ht="25" customHeight="1" x14ac:dyDescent="0.25">
      <c r="B284" s="131">
        <v>3300</v>
      </c>
      <c r="C284" s="132"/>
      <c r="D284" s="122" t="s">
        <v>215</v>
      </c>
      <c r="E284" s="122"/>
      <c r="F284" s="124"/>
      <c r="G284" s="121"/>
      <c r="H284" s="206"/>
      <c r="I284" s="207">
        <f>I242</f>
        <v>0</v>
      </c>
    </row>
    <row r="285" spans="2:9" ht="25" customHeight="1" x14ac:dyDescent="0.25">
      <c r="B285" s="131">
        <v>3400</v>
      </c>
      <c r="C285" s="132"/>
      <c r="D285" s="122" t="s">
        <v>216</v>
      </c>
      <c r="E285" s="122"/>
      <c r="F285" s="124"/>
      <c r="G285" s="121"/>
      <c r="H285" s="206"/>
      <c r="I285" s="207"/>
    </row>
    <row r="286" spans="2:9" ht="25" customHeight="1" x14ac:dyDescent="0.25">
      <c r="B286" s="131">
        <v>3600</v>
      </c>
      <c r="C286" s="132"/>
      <c r="D286" s="122" t="s">
        <v>217</v>
      </c>
      <c r="E286" s="122"/>
      <c r="F286" s="124"/>
      <c r="G286" s="121"/>
      <c r="H286" s="206"/>
      <c r="I286" s="207"/>
    </row>
    <row r="287" spans="2:9" ht="25" customHeight="1" x14ac:dyDescent="0.25">
      <c r="B287" s="131">
        <v>4100</v>
      </c>
      <c r="C287" s="132"/>
      <c r="D287" s="122" t="s">
        <v>218</v>
      </c>
      <c r="E287" s="122"/>
      <c r="F287" s="124"/>
      <c r="G287" s="121"/>
      <c r="H287" s="206"/>
      <c r="I287" s="207"/>
    </row>
    <row r="288" spans="2:9" ht="25" customHeight="1" x14ac:dyDescent="0.25">
      <c r="B288" s="130">
        <v>4200</v>
      </c>
      <c r="C288" s="133"/>
      <c r="D288" s="134" t="s">
        <v>219</v>
      </c>
      <c r="E288" s="135"/>
      <c r="F288" s="122"/>
      <c r="G288" s="121"/>
      <c r="H288" s="206"/>
      <c r="I288" s="207"/>
    </row>
    <row r="289" spans="2:11" ht="25" customHeight="1" x14ac:dyDescent="0.25">
      <c r="B289" s="130">
        <v>4900</v>
      </c>
      <c r="C289" s="133"/>
      <c r="D289" s="679" t="s">
        <v>196</v>
      </c>
      <c r="E289" s="680"/>
      <c r="F289" s="680"/>
      <c r="G289" s="680"/>
      <c r="H289" s="681"/>
      <c r="I289" s="207"/>
    </row>
    <row r="290" spans="2:11" ht="25" customHeight="1" x14ac:dyDescent="0.25">
      <c r="B290" s="131">
        <v>5400</v>
      </c>
      <c r="C290" s="132"/>
      <c r="D290" s="122" t="s">
        <v>220</v>
      </c>
      <c r="E290" s="122"/>
      <c r="F290" s="124"/>
      <c r="G290" s="121"/>
      <c r="H290" s="206"/>
      <c r="I290" s="207"/>
    </row>
    <row r="291" spans="2:11" ht="25" customHeight="1" x14ac:dyDescent="0.25">
      <c r="B291" s="131">
        <v>5500</v>
      </c>
      <c r="C291" s="132"/>
      <c r="D291" s="122" t="s">
        <v>198</v>
      </c>
      <c r="E291" s="122"/>
      <c r="F291" s="124"/>
      <c r="G291" s="121"/>
      <c r="H291" s="206"/>
      <c r="I291" s="207"/>
    </row>
    <row r="292" spans="2:11" ht="25" customHeight="1" x14ac:dyDescent="0.25">
      <c r="B292" s="130">
        <v>6100</v>
      </c>
      <c r="C292" s="133"/>
      <c r="D292" s="135" t="s">
        <v>221</v>
      </c>
      <c r="E292" s="135"/>
      <c r="F292" s="124"/>
      <c r="G292" s="121"/>
      <c r="H292" s="206"/>
      <c r="I292" s="207"/>
    </row>
    <row r="293" spans="2:11" ht="25" customHeight="1" x14ac:dyDescent="0.25">
      <c r="B293" s="130">
        <v>6200</v>
      </c>
      <c r="C293" s="133"/>
      <c r="D293" s="135" t="s">
        <v>222</v>
      </c>
      <c r="E293" s="135"/>
      <c r="F293" s="124"/>
      <c r="G293" s="121"/>
      <c r="H293" s="206"/>
      <c r="I293" s="207"/>
    </row>
    <row r="294" spans="2:11" ht="25" customHeight="1" x14ac:dyDescent="0.25">
      <c r="B294" s="130">
        <v>6300</v>
      </c>
      <c r="C294" s="133"/>
      <c r="D294" s="135" t="s">
        <v>223</v>
      </c>
      <c r="E294" s="135"/>
      <c r="F294" s="124"/>
      <c r="G294" s="121"/>
      <c r="H294" s="206"/>
      <c r="I294" s="207"/>
    </row>
    <row r="295" spans="2:11" ht="25" customHeight="1" x14ac:dyDescent="0.25">
      <c r="B295" s="130">
        <v>6400</v>
      </c>
      <c r="C295" s="133"/>
      <c r="D295" s="135" t="s">
        <v>224</v>
      </c>
      <c r="E295" s="135"/>
      <c r="F295" s="124"/>
      <c r="G295" s="121"/>
      <c r="H295" s="206"/>
      <c r="I295" s="207"/>
    </row>
    <row r="296" spans="2:11" ht="25" customHeight="1" x14ac:dyDescent="0.25">
      <c r="B296" s="130">
        <v>6600</v>
      </c>
      <c r="C296" s="133"/>
      <c r="D296" s="135" t="s">
        <v>225</v>
      </c>
      <c r="E296" s="135"/>
      <c r="F296" s="124"/>
      <c r="G296" s="121"/>
      <c r="H296" s="206"/>
      <c r="I296" s="207"/>
    </row>
    <row r="297" spans="2:11" ht="25" customHeight="1" x14ac:dyDescent="0.25">
      <c r="B297" s="130" t="s">
        <v>226</v>
      </c>
      <c r="C297" s="133"/>
      <c r="D297" s="135" t="s">
        <v>227</v>
      </c>
      <c r="E297" s="135"/>
      <c r="F297" s="124"/>
      <c r="G297" s="121"/>
      <c r="H297" s="206"/>
      <c r="I297" s="207"/>
    </row>
    <row r="298" spans="2:11" ht="25" customHeight="1" x14ac:dyDescent="0.25">
      <c r="B298" s="130">
        <v>7100</v>
      </c>
      <c r="C298" s="133"/>
      <c r="D298" s="135" t="s">
        <v>228</v>
      </c>
      <c r="E298" s="135"/>
      <c r="F298" s="124"/>
      <c r="G298" s="121"/>
      <c r="H298" s="206"/>
      <c r="I298" s="207"/>
    </row>
    <row r="299" spans="2:11" ht="25" customHeight="1" thickBot="1" x14ac:dyDescent="0.3">
      <c r="B299" s="210"/>
      <c r="C299" s="211"/>
      <c r="D299" s="212"/>
      <c r="E299" s="212"/>
      <c r="F299" s="213"/>
      <c r="G299" s="214"/>
      <c r="H299" s="215"/>
      <c r="I299" s="216"/>
    </row>
    <row r="300" spans="2:11" ht="25" customHeight="1" thickTop="1" x14ac:dyDescent="0.25">
      <c r="B300" s="217"/>
      <c r="C300" s="136" t="s">
        <v>248</v>
      </c>
      <c r="D300" s="137" t="s">
        <v>209</v>
      </c>
      <c r="E300" s="138"/>
      <c r="F300" s="139"/>
      <c r="G300" s="137"/>
      <c r="H300" s="140"/>
      <c r="I300" s="218">
        <f>SUM(I274:I299)</f>
        <v>733879120</v>
      </c>
    </row>
    <row r="301" spans="2:11" ht="25" customHeight="1" x14ac:dyDescent="0.25">
      <c r="B301" s="219"/>
      <c r="C301" s="141" t="s">
        <v>249</v>
      </c>
      <c r="D301" s="119" t="s">
        <v>250</v>
      </c>
      <c r="E301" s="142"/>
      <c r="F301" s="143"/>
      <c r="G301" s="144"/>
      <c r="H301" s="145"/>
      <c r="I301" s="220">
        <f>0.15*I300</f>
        <v>110081868</v>
      </c>
    </row>
    <row r="302" spans="2:11" ht="25" customHeight="1" thickBot="1" x14ac:dyDescent="0.3">
      <c r="B302" s="219"/>
      <c r="C302" s="141" t="s">
        <v>251</v>
      </c>
      <c r="D302" s="146" t="s">
        <v>252</v>
      </c>
      <c r="E302" s="147"/>
      <c r="F302" s="148"/>
      <c r="G302" s="149"/>
      <c r="H302" s="145"/>
      <c r="I302" s="220">
        <f>SUM(I300:I301)</f>
        <v>843960988</v>
      </c>
    </row>
    <row r="303" spans="2:11" ht="25" customHeight="1" thickTop="1" thickBot="1" x14ac:dyDescent="0.3">
      <c r="B303" s="150"/>
      <c r="C303" s="151" t="s">
        <v>253</v>
      </c>
      <c r="D303" s="152" t="s">
        <v>229</v>
      </c>
      <c r="E303" s="153"/>
      <c r="F303" s="154"/>
      <c r="G303" s="155"/>
      <c r="H303" s="156"/>
      <c r="I303" s="221">
        <f>0.165*I302</f>
        <v>139253563.02000001</v>
      </c>
    </row>
    <row r="304" spans="2:11" ht="25" customHeight="1" thickTop="1" thickBot="1" x14ac:dyDescent="0.3">
      <c r="B304" s="157" t="s">
        <v>254</v>
      </c>
      <c r="C304" s="158"/>
      <c r="D304" s="159"/>
      <c r="E304" s="160"/>
      <c r="F304" s="161"/>
      <c r="G304" s="162"/>
      <c r="H304" s="163"/>
      <c r="I304" s="309">
        <f>SUM(I302:I303)</f>
        <v>983214551.01999998</v>
      </c>
      <c r="K304" s="222"/>
    </row>
    <row r="305" ht="14.5" thickTop="1" x14ac:dyDescent="0.25"/>
  </sheetData>
  <mergeCells count="14">
    <mergeCell ref="D289:H289"/>
    <mergeCell ref="B1:I1"/>
    <mergeCell ref="B5:I5"/>
    <mergeCell ref="C11:E11"/>
    <mergeCell ref="C13:E13"/>
    <mergeCell ref="C15:E15"/>
    <mergeCell ref="C16:E16"/>
    <mergeCell ref="C23:E23"/>
    <mergeCell ref="C29:E29"/>
    <mergeCell ref="C209:E209"/>
    <mergeCell ref="C229:E229"/>
    <mergeCell ref="C235:E235"/>
    <mergeCell ref="C117:E117"/>
    <mergeCell ref="C125:E125"/>
  </mergeCells>
  <printOptions horizontalCentered="1"/>
  <pageMargins left="0.47244094488188981" right="0.27559055118110237" top="0.74803149606299213" bottom="0.9055118110236221" header="0.51181102362204722" footer="0.51181102362204722"/>
  <pageSetup scale="51" orientation="portrait" useFirstPageNumber="1" horizontalDpi="180" verticalDpi="180" r:id="rId1"/>
  <headerFooter alignWithMargins="0">
    <oddHeader xml:space="preserve">&amp;L
&amp;R   </oddHeader>
    <oddFooter>&amp;C&amp;P of &amp;N</oddFooter>
  </headerFooter>
  <rowBreaks count="5" manualBreakCount="5">
    <brk id="66" min="1" max="8" man="1"/>
    <brk id="133" min="1" max="8" man="1"/>
    <brk id="172" min="1" max="8" man="1"/>
    <brk id="220" min="1" max="8" man="1"/>
    <brk id="269" min="1" max="8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K305"/>
  <sheetViews>
    <sheetView showGridLines="0" showWhiteSpace="0" view="pageBreakPreview" topLeftCell="A116" zoomScaleNormal="100" zoomScaleSheetLayoutView="100" zoomScalePageLayoutView="79" workbookViewId="0">
      <selection activeCell="G123" sqref="G123"/>
    </sheetView>
  </sheetViews>
  <sheetFormatPr defaultRowHeight="14" x14ac:dyDescent="0.25"/>
  <cols>
    <col min="1" max="1" width="1.26953125" style="5" customWidth="1"/>
    <col min="2" max="2" width="11.36328125" style="5" customWidth="1"/>
    <col min="3" max="4" width="15.7265625" style="5" customWidth="1"/>
    <col min="5" max="5" width="41" style="5" customWidth="1"/>
    <col min="6" max="6" width="12.36328125" style="5" customWidth="1"/>
    <col min="7" max="7" width="14.36328125" style="106" customWidth="1"/>
    <col min="8" max="8" width="16.81640625" style="194" customWidth="1"/>
    <col min="9" max="9" width="23.1796875" style="106" customWidth="1"/>
    <col min="10" max="10" width="12.36328125" style="5" customWidth="1"/>
    <col min="11" max="11" width="4.7265625" style="5" customWidth="1"/>
    <col min="12" max="244" width="9.1796875" style="5"/>
    <col min="245" max="245" width="11.36328125" style="5" customWidth="1"/>
    <col min="246" max="247" width="15.7265625" style="5" customWidth="1"/>
    <col min="248" max="248" width="34.36328125" style="5" customWidth="1"/>
    <col min="249" max="249" width="12.36328125" style="5" customWidth="1"/>
    <col min="250" max="250" width="11.7265625" style="5" customWidth="1"/>
    <col min="251" max="251" width="15" style="5" customWidth="1"/>
    <col min="252" max="252" width="19.1796875" style="5" customWidth="1"/>
    <col min="253" max="500" width="9.1796875" style="5"/>
    <col min="501" max="501" width="11.36328125" style="5" customWidth="1"/>
    <col min="502" max="503" width="15.7265625" style="5" customWidth="1"/>
    <col min="504" max="504" width="34.36328125" style="5" customWidth="1"/>
    <col min="505" max="505" width="12.36328125" style="5" customWidth="1"/>
    <col min="506" max="506" width="11.7265625" style="5" customWidth="1"/>
    <col min="507" max="507" width="15" style="5" customWidth="1"/>
    <col min="508" max="508" width="19.1796875" style="5" customWidth="1"/>
    <col min="509" max="756" width="9.1796875" style="5"/>
    <col min="757" max="757" width="11.36328125" style="5" customWidth="1"/>
    <col min="758" max="759" width="15.7265625" style="5" customWidth="1"/>
    <col min="760" max="760" width="34.36328125" style="5" customWidth="1"/>
    <col min="761" max="761" width="12.36328125" style="5" customWidth="1"/>
    <col min="762" max="762" width="11.7265625" style="5" customWidth="1"/>
    <col min="763" max="763" width="15" style="5" customWidth="1"/>
    <col min="764" max="764" width="19.1796875" style="5" customWidth="1"/>
    <col min="765" max="1012" width="9.1796875" style="5"/>
    <col min="1013" max="1013" width="11.36328125" style="5" customWidth="1"/>
    <col min="1014" max="1015" width="15.7265625" style="5" customWidth="1"/>
    <col min="1016" max="1016" width="34.36328125" style="5" customWidth="1"/>
    <col min="1017" max="1017" width="12.36328125" style="5" customWidth="1"/>
    <col min="1018" max="1018" width="11.7265625" style="5" customWidth="1"/>
    <col min="1019" max="1019" width="15" style="5" customWidth="1"/>
    <col min="1020" max="1020" width="19.1796875" style="5" customWidth="1"/>
    <col min="1021" max="1268" width="9.1796875" style="5"/>
    <col min="1269" max="1269" width="11.36328125" style="5" customWidth="1"/>
    <col min="1270" max="1271" width="15.7265625" style="5" customWidth="1"/>
    <col min="1272" max="1272" width="34.36328125" style="5" customWidth="1"/>
    <col min="1273" max="1273" width="12.36328125" style="5" customWidth="1"/>
    <col min="1274" max="1274" width="11.7265625" style="5" customWidth="1"/>
    <col min="1275" max="1275" width="15" style="5" customWidth="1"/>
    <col min="1276" max="1276" width="19.1796875" style="5" customWidth="1"/>
    <col min="1277" max="1524" width="9.1796875" style="5"/>
    <col min="1525" max="1525" width="11.36328125" style="5" customWidth="1"/>
    <col min="1526" max="1527" width="15.7265625" style="5" customWidth="1"/>
    <col min="1528" max="1528" width="34.36328125" style="5" customWidth="1"/>
    <col min="1529" max="1529" width="12.36328125" style="5" customWidth="1"/>
    <col min="1530" max="1530" width="11.7265625" style="5" customWidth="1"/>
    <col min="1531" max="1531" width="15" style="5" customWidth="1"/>
    <col min="1532" max="1532" width="19.1796875" style="5" customWidth="1"/>
    <col min="1533" max="1780" width="9.1796875" style="5"/>
    <col min="1781" max="1781" width="11.36328125" style="5" customWidth="1"/>
    <col min="1782" max="1783" width="15.7265625" style="5" customWidth="1"/>
    <col min="1784" max="1784" width="34.36328125" style="5" customWidth="1"/>
    <col min="1785" max="1785" width="12.36328125" style="5" customWidth="1"/>
    <col min="1786" max="1786" width="11.7265625" style="5" customWidth="1"/>
    <col min="1787" max="1787" width="15" style="5" customWidth="1"/>
    <col min="1788" max="1788" width="19.1796875" style="5" customWidth="1"/>
    <col min="1789" max="2036" width="9.1796875" style="5"/>
    <col min="2037" max="2037" width="11.36328125" style="5" customWidth="1"/>
    <col min="2038" max="2039" width="15.7265625" style="5" customWidth="1"/>
    <col min="2040" max="2040" width="34.36328125" style="5" customWidth="1"/>
    <col min="2041" max="2041" width="12.36328125" style="5" customWidth="1"/>
    <col min="2042" max="2042" width="11.7265625" style="5" customWidth="1"/>
    <col min="2043" max="2043" width="15" style="5" customWidth="1"/>
    <col min="2044" max="2044" width="19.1796875" style="5" customWidth="1"/>
    <col min="2045" max="2292" width="9.1796875" style="5"/>
    <col min="2293" max="2293" width="11.36328125" style="5" customWidth="1"/>
    <col min="2294" max="2295" width="15.7265625" style="5" customWidth="1"/>
    <col min="2296" max="2296" width="34.36328125" style="5" customWidth="1"/>
    <col min="2297" max="2297" width="12.36328125" style="5" customWidth="1"/>
    <col min="2298" max="2298" width="11.7265625" style="5" customWidth="1"/>
    <col min="2299" max="2299" width="15" style="5" customWidth="1"/>
    <col min="2300" max="2300" width="19.1796875" style="5" customWidth="1"/>
    <col min="2301" max="2548" width="9.1796875" style="5"/>
    <col min="2549" max="2549" width="11.36328125" style="5" customWidth="1"/>
    <col min="2550" max="2551" width="15.7265625" style="5" customWidth="1"/>
    <col min="2552" max="2552" width="34.36328125" style="5" customWidth="1"/>
    <col min="2553" max="2553" width="12.36328125" style="5" customWidth="1"/>
    <col min="2554" max="2554" width="11.7265625" style="5" customWidth="1"/>
    <col min="2555" max="2555" width="15" style="5" customWidth="1"/>
    <col min="2556" max="2556" width="19.1796875" style="5" customWidth="1"/>
    <col min="2557" max="2804" width="9.1796875" style="5"/>
    <col min="2805" max="2805" width="11.36328125" style="5" customWidth="1"/>
    <col min="2806" max="2807" width="15.7265625" style="5" customWidth="1"/>
    <col min="2808" max="2808" width="34.36328125" style="5" customWidth="1"/>
    <col min="2809" max="2809" width="12.36328125" style="5" customWidth="1"/>
    <col min="2810" max="2810" width="11.7265625" style="5" customWidth="1"/>
    <col min="2811" max="2811" width="15" style="5" customWidth="1"/>
    <col min="2812" max="2812" width="19.1796875" style="5" customWidth="1"/>
    <col min="2813" max="3060" width="9.1796875" style="5"/>
    <col min="3061" max="3061" width="11.36328125" style="5" customWidth="1"/>
    <col min="3062" max="3063" width="15.7265625" style="5" customWidth="1"/>
    <col min="3064" max="3064" width="34.36328125" style="5" customWidth="1"/>
    <col min="3065" max="3065" width="12.36328125" style="5" customWidth="1"/>
    <col min="3066" max="3066" width="11.7265625" style="5" customWidth="1"/>
    <col min="3067" max="3067" width="15" style="5" customWidth="1"/>
    <col min="3068" max="3068" width="19.1796875" style="5" customWidth="1"/>
    <col min="3069" max="3316" width="9.1796875" style="5"/>
    <col min="3317" max="3317" width="11.36328125" style="5" customWidth="1"/>
    <col min="3318" max="3319" width="15.7265625" style="5" customWidth="1"/>
    <col min="3320" max="3320" width="34.36328125" style="5" customWidth="1"/>
    <col min="3321" max="3321" width="12.36328125" style="5" customWidth="1"/>
    <col min="3322" max="3322" width="11.7265625" style="5" customWidth="1"/>
    <col min="3323" max="3323" width="15" style="5" customWidth="1"/>
    <col min="3324" max="3324" width="19.1796875" style="5" customWidth="1"/>
    <col min="3325" max="3572" width="9.1796875" style="5"/>
    <col min="3573" max="3573" width="11.36328125" style="5" customWidth="1"/>
    <col min="3574" max="3575" width="15.7265625" style="5" customWidth="1"/>
    <col min="3576" max="3576" width="34.36328125" style="5" customWidth="1"/>
    <col min="3577" max="3577" width="12.36328125" style="5" customWidth="1"/>
    <col min="3578" max="3578" width="11.7265625" style="5" customWidth="1"/>
    <col min="3579" max="3579" width="15" style="5" customWidth="1"/>
    <col min="3580" max="3580" width="19.1796875" style="5" customWidth="1"/>
    <col min="3581" max="3828" width="9.1796875" style="5"/>
    <col min="3829" max="3829" width="11.36328125" style="5" customWidth="1"/>
    <col min="3830" max="3831" width="15.7265625" style="5" customWidth="1"/>
    <col min="3832" max="3832" width="34.36328125" style="5" customWidth="1"/>
    <col min="3833" max="3833" width="12.36328125" style="5" customWidth="1"/>
    <col min="3834" max="3834" width="11.7265625" style="5" customWidth="1"/>
    <col min="3835" max="3835" width="15" style="5" customWidth="1"/>
    <col min="3836" max="3836" width="19.1796875" style="5" customWidth="1"/>
    <col min="3837" max="4084" width="9.1796875" style="5"/>
    <col min="4085" max="4085" width="11.36328125" style="5" customWidth="1"/>
    <col min="4086" max="4087" width="15.7265625" style="5" customWidth="1"/>
    <col min="4088" max="4088" width="34.36328125" style="5" customWidth="1"/>
    <col min="4089" max="4089" width="12.36328125" style="5" customWidth="1"/>
    <col min="4090" max="4090" width="11.7265625" style="5" customWidth="1"/>
    <col min="4091" max="4091" width="15" style="5" customWidth="1"/>
    <col min="4092" max="4092" width="19.1796875" style="5" customWidth="1"/>
    <col min="4093" max="4340" width="9.1796875" style="5"/>
    <col min="4341" max="4341" width="11.36328125" style="5" customWidth="1"/>
    <col min="4342" max="4343" width="15.7265625" style="5" customWidth="1"/>
    <col min="4344" max="4344" width="34.36328125" style="5" customWidth="1"/>
    <col min="4345" max="4345" width="12.36328125" style="5" customWidth="1"/>
    <col min="4346" max="4346" width="11.7265625" style="5" customWidth="1"/>
    <col min="4347" max="4347" width="15" style="5" customWidth="1"/>
    <col min="4348" max="4348" width="19.1796875" style="5" customWidth="1"/>
    <col min="4349" max="4596" width="9.1796875" style="5"/>
    <col min="4597" max="4597" width="11.36328125" style="5" customWidth="1"/>
    <col min="4598" max="4599" width="15.7265625" style="5" customWidth="1"/>
    <col min="4600" max="4600" width="34.36328125" style="5" customWidth="1"/>
    <col min="4601" max="4601" width="12.36328125" style="5" customWidth="1"/>
    <col min="4602" max="4602" width="11.7265625" style="5" customWidth="1"/>
    <col min="4603" max="4603" width="15" style="5" customWidth="1"/>
    <col min="4604" max="4604" width="19.1796875" style="5" customWidth="1"/>
    <col min="4605" max="4852" width="9.1796875" style="5"/>
    <col min="4853" max="4853" width="11.36328125" style="5" customWidth="1"/>
    <col min="4854" max="4855" width="15.7265625" style="5" customWidth="1"/>
    <col min="4856" max="4856" width="34.36328125" style="5" customWidth="1"/>
    <col min="4857" max="4857" width="12.36328125" style="5" customWidth="1"/>
    <col min="4858" max="4858" width="11.7265625" style="5" customWidth="1"/>
    <col min="4859" max="4859" width="15" style="5" customWidth="1"/>
    <col min="4860" max="4860" width="19.1796875" style="5" customWidth="1"/>
    <col min="4861" max="5108" width="9.1796875" style="5"/>
    <col min="5109" max="5109" width="11.36328125" style="5" customWidth="1"/>
    <col min="5110" max="5111" width="15.7265625" style="5" customWidth="1"/>
    <col min="5112" max="5112" width="34.36328125" style="5" customWidth="1"/>
    <col min="5113" max="5113" width="12.36328125" style="5" customWidth="1"/>
    <col min="5114" max="5114" width="11.7265625" style="5" customWidth="1"/>
    <col min="5115" max="5115" width="15" style="5" customWidth="1"/>
    <col min="5116" max="5116" width="19.1796875" style="5" customWidth="1"/>
    <col min="5117" max="5364" width="9.1796875" style="5"/>
    <col min="5365" max="5365" width="11.36328125" style="5" customWidth="1"/>
    <col min="5366" max="5367" width="15.7265625" style="5" customWidth="1"/>
    <col min="5368" max="5368" width="34.36328125" style="5" customWidth="1"/>
    <col min="5369" max="5369" width="12.36328125" style="5" customWidth="1"/>
    <col min="5370" max="5370" width="11.7265625" style="5" customWidth="1"/>
    <col min="5371" max="5371" width="15" style="5" customWidth="1"/>
    <col min="5372" max="5372" width="19.1796875" style="5" customWidth="1"/>
    <col min="5373" max="5620" width="9.1796875" style="5"/>
    <col min="5621" max="5621" width="11.36328125" style="5" customWidth="1"/>
    <col min="5622" max="5623" width="15.7265625" style="5" customWidth="1"/>
    <col min="5624" max="5624" width="34.36328125" style="5" customWidth="1"/>
    <col min="5625" max="5625" width="12.36328125" style="5" customWidth="1"/>
    <col min="5626" max="5626" width="11.7265625" style="5" customWidth="1"/>
    <col min="5627" max="5627" width="15" style="5" customWidth="1"/>
    <col min="5628" max="5628" width="19.1796875" style="5" customWidth="1"/>
    <col min="5629" max="5876" width="9.1796875" style="5"/>
    <col min="5877" max="5877" width="11.36328125" style="5" customWidth="1"/>
    <col min="5878" max="5879" width="15.7265625" style="5" customWidth="1"/>
    <col min="5880" max="5880" width="34.36328125" style="5" customWidth="1"/>
    <col min="5881" max="5881" width="12.36328125" style="5" customWidth="1"/>
    <col min="5882" max="5882" width="11.7265625" style="5" customWidth="1"/>
    <col min="5883" max="5883" width="15" style="5" customWidth="1"/>
    <col min="5884" max="5884" width="19.1796875" style="5" customWidth="1"/>
    <col min="5885" max="6132" width="9.1796875" style="5"/>
    <col min="6133" max="6133" width="11.36328125" style="5" customWidth="1"/>
    <col min="6134" max="6135" width="15.7265625" style="5" customWidth="1"/>
    <col min="6136" max="6136" width="34.36328125" style="5" customWidth="1"/>
    <col min="6137" max="6137" width="12.36328125" style="5" customWidth="1"/>
    <col min="6138" max="6138" width="11.7265625" style="5" customWidth="1"/>
    <col min="6139" max="6139" width="15" style="5" customWidth="1"/>
    <col min="6140" max="6140" width="19.1796875" style="5" customWidth="1"/>
    <col min="6141" max="6388" width="9.1796875" style="5"/>
    <col min="6389" max="6389" width="11.36328125" style="5" customWidth="1"/>
    <col min="6390" max="6391" width="15.7265625" style="5" customWidth="1"/>
    <col min="6392" max="6392" width="34.36328125" style="5" customWidth="1"/>
    <col min="6393" max="6393" width="12.36328125" style="5" customWidth="1"/>
    <col min="6394" max="6394" width="11.7265625" style="5" customWidth="1"/>
    <col min="6395" max="6395" width="15" style="5" customWidth="1"/>
    <col min="6396" max="6396" width="19.1796875" style="5" customWidth="1"/>
    <col min="6397" max="6644" width="9.1796875" style="5"/>
    <col min="6645" max="6645" width="11.36328125" style="5" customWidth="1"/>
    <col min="6646" max="6647" width="15.7265625" style="5" customWidth="1"/>
    <col min="6648" max="6648" width="34.36328125" style="5" customWidth="1"/>
    <col min="6649" max="6649" width="12.36328125" style="5" customWidth="1"/>
    <col min="6650" max="6650" width="11.7265625" style="5" customWidth="1"/>
    <col min="6651" max="6651" width="15" style="5" customWidth="1"/>
    <col min="6652" max="6652" width="19.1796875" style="5" customWidth="1"/>
    <col min="6653" max="6900" width="9.1796875" style="5"/>
    <col min="6901" max="6901" width="11.36328125" style="5" customWidth="1"/>
    <col min="6902" max="6903" width="15.7265625" style="5" customWidth="1"/>
    <col min="6904" max="6904" width="34.36328125" style="5" customWidth="1"/>
    <col min="6905" max="6905" width="12.36328125" style="5" customWidth="1"/>
    <col min="6906" max="6906" width="11.7265625" style="5" customWidth="1"/>
    <col min="6907" max="6907" width="15" style="5" customWidth="1"/>
    <col min="6908" max="6908" width="19.1796875" style="5" customWidth="1"/>
    <col min="6909" max="7156" width="9.1796875" style="5"/>
    <col min="7157" max="7157" width="11.36328125" style="5" customWidth="1"/>
    <col min="7158" max="7159" width="15.7265625" style="5" customWidth="1"/>
    <col min="7160" max="7160" width="34.36328125" style="5" customWidth="1"/>
    <col min="7161" max="7161" width="12.36328125" style="5" customWidth="1"/>
    <col min="7162" max="7162" width="11.7265625" style="5" customWidth="1"/>
    <col min="7163" max="7163" width="15" style="5" customWidth="1"/>
    <col min="7164" max="7164" width="19.1796875" style="5" customWidth="1"/>
    <col min="7165" max="7412" width="9.1796875" style="5"/>
    <col min="7413" max="7413" width="11.36328125" style="5" customWidth="1"/>
    <col min="7414" max="7415" width="15.7265625" style="5" customWidth="1"/>
    <col min="7416" max="7416" width="34.36328125" style="5" customWidth="1"/>
    <col min="7417" max="7417" width="12.36328125" style="5" customWidth="1"/>
    <col min="7418" max="7418" width="11.7265625" style="5" customWidth="1"/>
    <col min="7419" max="7419" width="15" style="5" customWidth="1"/>
    <col min="7420" max="7420" width="19.1796875" style="5" customWidth="1"/>
    <col min="7421" max="7668" width="9.1796875" style="5"/>
    <col min="7669" max="7669" width="11.36328125" style="5" customWidth="1"/>
    <col min="7670" max="7671" width="15.7265625" style="5" customWidth="1"/>
    <col min="7672" max="7672" width="34.36328125" style="5" customWidth="1"/>
    <col min="7673" max="7673" width="12.36328125" style="5" customWidth="1"/>
    <col min="7674" max="7674" width="11.7265625" style="5" customWidth="1"/>
    <col min="7675" max="7675" width="15" style="5" customWidth="1"/>
    <col min="7676" max="7676" width="19.1796875" style="5" customWidth="1"/>
    <col min="7677" max="7924" width="9.1796875" style="5"/>
    <col min="7925" max="7925" width="11.36328125" style="5" customWidth="1"/>
    <col min="7926" max="7927" width="15.7265625" style="5" customWidth="1"/>
    <col min="7928" max="7928" width="34.36328125" style="5" customWidth="1"/>
    <col min="7929" max="7929" width="12.36328125" style="5" customWidth="1"/>
    <col min="7930" max="7930" width="11.7265625" style="5" customWidth="1"/>
    <col min="7931" max="7931" width="15" style="5" customWidth="1"/>
    <col min="7932" max="7932" width="19.1796875" style="5" customWidth="1"/>
    <col min="7933" max="8180" width="9.1796875" style="5"/>
    <col min="8181" max="8181" width="11.36328125" style="5" customWidth="1"/>
    <col min="8182" max="8183" width="15.7265625" style="5" customWidth="1"/>
    <col min="8184" max="8184" width="34.36328125" style="5" customWidth="1"/>
    <col min="8185" max="8185" width="12.36328125" style="5" customWidth="1"/>
    <col min="8186" max="8186" width="11.7265625" style="5" customWidth="1"/>
    <col min="8187" max="8187" width="15" style="5" customWidth="1"/>
    <col min="8188" max="8188" width="19.1796875" style="5" customWidth="1"/>
    <col min="8189" max="8436" width="9.1796875" style="5"/>
    <col min="8437" max="8437" width="11.36328125" style="5" customWidth="1"/>
    <col min="8438" max="8439" width="15.7265625" style="5" customWidth="1"/>
    <col min="8440" max="8440" width="34.36328125" style="5" customWidth="1"/>
    <col min="8441" max="8441" width="12.36328125" style="5" customWidth="1"/>
    <col min="8442" max="8442" width="11.7265625" style="5" customWidth="1"/>
    <col min="8443" max="8443" width="15" style="5" customWidth="1"/>
    <col min="8444" max="8444" width="19.1796875" style="5" customWidth="1"/>
    <col min="8445" max="8692" width="9.1796875" style="5"/>
    <col min="8693" max="8693" width="11.36328125" style="5" customWidth="1"/>
    <col min="8694" max="8695" width="15.7265625" style="5" customWidth="1"/>
    <col min="8696" max="8696" width="34.36328125" style="5" customWidth="1"/>
    <col min="8697" max="8697" width="12.36328125" style="5" customWidth="1"/>
    <col min="8698" max="8698" width="11.7265625" style="5" customWidth="1"/>
    <col min="8699" max="8699" width="15" style="5" customWidth="1"/>
    <col min="8700" max="8700" width="19.1796875" style="5" customWidth="1"/>
    <col min="8701" max="8948" width="9.1796875" style="5"/>
    <col min="8949" max="8949" width="11.36328125" style="5" customWidth="1"/>
    <col min="8950" max="8951" width="15.7265625" style="5" customWidth="1"/>
    <col min="8952" max="8952" width="34.36328125" style="5" customWidth="1"/>
    <col min="8953" max="8953" width="12.36328125" style="5" customWidth="1"/>
    <col min="8954" max="8954" width="11.7265625" style="5" customWidth="1"/>
    <col min="8955" max="8955" width="15" style="5" customWidth="1"/>
    <col min="8956" max="8956" width="19.1796875" style="5" customWidth="1"/>
    <col min="8957" max="9204" width="9.1796875" style="5"/>
    <col min="9205" max="9205" width="11.36328125" style="5" customWidth="1"/>
    <col min="9206" max="9207" width="15.7265625" style="5" customWidth="1"/>
    <col min="9208" max="9208" width="34.36328125" style="5" customWidth="1"/>
    <col min="9209" max="9209" width="12.36328125" style="5" customWidth="1"/>
    <col min="9210" max="9210" width="11.7265625" style="5" customWidth="1"/>
    <col min="9211" max="9211" width="15" style="5" customWidth="1"/>
    <col min="9212" max="9212" width="19.1796875" style="5" customWidth="1"/>
    <col min="9213" max="9460" width="9.1796875" style="5"/>
    <col min="9461" max="9461" width="11.36328125" style="5" customWidth="1"/>
    <col min="9462" max="9463" width="15.7265625" style="5" customWidth="1"/>
    <col min="9464" max="9464" width="34.36328125" style="5" customWidth="1"/>
    <col min="9465" max="9465" width="12.36328125" style="5" customWidth="1"/>
    <col min="9466" max="9466" width="11.7265625" style="5" customWidth="1"/>
    <col min="9467" max="9467" width="15" style="5" customWidth="1"/>
    <col min="9468" max="9468" width="19.1796875" style="5" customWidth="1"/>
    <col min="9469" max="9716" width="9.1796875" style="5"/>
    <col min="9717" max="9717" width="11.36328125" style="5" customWidth="1"/>
    <col min="9718" max="9719" width="15.7265625" style="5" customWidth="1"/>
    <col min="9720" max="9720" width="34.36328125" style="5" customWidth="1"/>
    <col min="9721" max="9721" width="12.36328125" style="5" customWidth="1"/>
    <col min="9722" max="9722" width="11.7265625" style="5" customWidth="1"/>
    <col min="9723" max="9723" width="15" style="5" customWidth="1"/>
    <col min="9724" max="9724" width="19.1796875" style="5" customWidth="1"/>
    <col min="9725" max="9972" width="9.1796875" style="5"/>
    <col min="9973" max="9973" width="11.36328125" style="5" customWidth="1"/>
    <col min="9974" max="9975" width="15.7265625" style="5" customWidth="1"/>
    <col min="9976" max="9976" width="34.36328125" style="5" customWidth="1"/>
    <col min="9977" max="9977" width="12.36328125" style="5" customWidth="1"/>
    <col min="9978" max="9978" width="11.7265625" style="5" customWidth="1"/>
    <col min="9979" max="9979" width="15" style="5" customWidth="1"/>
    <col min="9980" max="9980" width="19.1796875" style="5" customWidth="1"/>
    <col min="9981" max="10228" width="9.1796875" style="5"/>
    <col min="10229" max="10229" width="11.36328125" style="5" customWidth="1"/>
    <col min="10230" max="10231" width="15.7265625" style="5" customWidth="1"/>
    <col min="10232" max="10232" width="34.36328125" style="5" customWidth="1"/>
    <col min="10233" max="10233" width="12.36328125" style="5" customWidth="1"/>
    <col min="10234" max="10234" width="11.7265625" style="5" customWidth="1"/>
    <col min="10235" max="10235" width="15" style="5" customWidth="1"/>
    <col min="10236" max="10236" width="19.1796875" style="5" customWidth="1"/>
    <col min="10237" max="10484" width="9.1796875" style="5"/>
    <col min="10485" max="10485" width="11.36328125" style="5" customWidth="1"/>
    <col min="10486" max="10487" width="15.7265625" style="5" customWidth="1"/>
    <col min="10488" max="10488" width="34.36328125" style="5" customWidth="1"/>
    <col min="10489" max="10489" width="12.36328125" style="5" customWidth="1"/>
    <col min="10490" max="10490" width="11.7265625" style="5" customWidth="1"/>
    <col min="10491" max="10491" width="15" style="5" customWidth="1"/>
    <col min="10492" max="10492" width="19.1796875" style="5" customWidth="1"/>
    <col min="10493" max="10740" width="9.1796875" style="5"/>
    <col min="10741" max="10741" width="11.36328125" style="5" customWidth="1"/>
    <col min="10742" max="10743" width="15.7265625" style="5" customWidth="1"/>
    <col min="10744" max="10744" width="34.36328125" style="5" customWidth="1"/>
    <col min="10745" max="10745" width="12.36328125" style="5" customWidth="1"/>
    <col min="10746" max="10746" width="11.7265625" style="5" customWidth="1"/>
    <col min="10747" max="10747" width="15" style="5" customWidth="1"/>
    <col min="10748" max="10748" width="19.1796875" style="5" customWidth="1"/>
    <col min="10749" max="10996" width="9.1796875" style="5"/>
    <col min="10997" max="10997" width="11.36328125" style="5" customWidth="1"/>
    <col min="10998" max="10999" width="15.7265625" style="5" customWidth="1"/>
    <col min="11000" max="11000" width="34.36328125" style="5" customWidth="1"/>
    <col min="11001" max="11001" width="12.36328125" style="5" customWidth="1"/>
    <col min="11002" max="11002" width="11.7265625" style="5" customWidth="1"/>
    <col min="11003" max="11003" width="15" style="5" customWidth="1"/>
    <col min="11004" max="11004" width="19.1796875" style="5" customWidth="1"/>
    <col min="11005" max="11252" width="9.1796875" style="5"/>
    <col min="11253" max="11253" width="11.36328125" style="5" customWidth="1"/>
    <col min="11254" max="11255" width="15.7265625" style="5" customWidth="1"/>
    <col min="11256" max="11256" width="34.36328125" style="5" customWidth="1"/>
    <col min="11257" max="11257" width="12.36328125" style="5" customWidth="1"/>
    <col min="11258" max="11258" width="11.7265625" style="5" customWidth="1"/>
    <col min="11259" max="11259" width="15" style="5" customWidth="1"/>
    <col min="11260" max="11260" width="19.1796875" style="5" customWidth="1"/>
    <col min="11261" max="11508" width="9.1796875" style="5"/>
    <col min="11509" max="11509" width="11.36328125" style="5" customWidth="1"/>
    <col min="11510" max="11511" width="15.7265625" style="5" customWidth="1"/>
    <col min="11512" max="11512" width="34.36328125" style="5" customWidth="1"/>
    <col min="11513" max="11513" width="12.36328125" style="5" customWidth="1"/>
    <col min="11514" max="11514" width="11.7265625" style="5" customWidth="1"/>
    <col min="11515" max="11515" width="15" style="5" customWidth="1"/>
    <col min="11516" max="11516" width="19.1796875" style="5" customWidth="1"/>
    <col min="11517" max="11764" width="9.1796875" style="5"/>
    <col min="11765" max="11765" width="11.36328125" style="5" customWidth="1"/>
    <col min="11766" max="11767" width="15.7265625" style="5" customWidth="1"/>
    <col min="11768" max="11768" width="34.36328125" style="5" customWidth="1"/>
    <col min="11769" max="11769" width="12.36328125" style="5" customWidth="1"/>
    <col min="11770" max="11770" width="11.7265625" style="5" customWidth="1"/>
    <col min="11771" max="11771" width="15" style="5" customWidth="1"/>
    <col min="11772" max="11772" width="19.1796875" style="5" customWidth="1"/>
    <col min="11773" max="12020" width="9.1796875" style="5"/>
    <col min="12021" max="12021" width="11.36328125" style="5" customWidth="1"/>
    <col min="12022" max="12023" width="15.7265625" style="5" customWidth="1"/>
    <col min="12024" max="12024" width="34.36328125" style="5" customWidth="1"/>
    <col min="12025" max="12025" width="12.36328125" style="5" customWidth="1"/>
    <col min="12026" max="12026" width="11.7265625" style="5" customWidth="1"/>
    <col min="12027" max="12027" width="15" style="5" customWidth="1"/>
    <col min="12028" max="12028" width="19.1796875" style="5" customWidth="1"/>
    <col min="12029" max="12276" width="9.1796875" style="5"/>
    <col min="12277" max="12277" width="11.36328125" style="5" customWidth="1"/>
    <col min="12278" max="12279" width="15.7265625" style="5" customWidth="1"/>
    <col min="12280" max="12280" width="34.36328125" style="5" customWidth="1"/>
    <col min="12281" max="12281" width="12.36328125" style="5" customWidth="1"/>
    <col min="12282" max="12282" width="11.7265625" style="5" customWidth="1"/>
    <col min="12283" max="12283" width="15" style="5" customWidth="1"/>
    <col min="12284" max="12284" width="19.1796875" style="5" customWidth="1"/>
    <col min="12285" max="12532" width="9.1796875" style="5"/>
    <col min="12533" max="12533" width="11.36328125" style="5" customWidth="1"/>
    <col min="12534" max="12535" width="15.7265625" style="5" customWidth="1"/>
    <col min="12536" max="12536" width="34.36328125" style="5" customWidth="1"/>
    <col min="12537" max="12537" width="12.36328125" style="5" customWidth="1"/>
    <col min="12538" max="12538" width="11.7265625" style="5" customWidth="1"/>
    <col min="12539" max="12539" width="15" style="5" customWidth="1"/>
    <col min="12540" max="12540" width="19.1796875" style="5" customWidth="1"/>
    <col min="12541" max="12788" width="9.1796875" style="5"/>
    <col min="12789" max="12789" width="11.36328125" style="5" customWidth="1"/>
    <col min="12790" max="12791" width="15.7265625" style="5" customWidth="1"/>
    <col min="12792" max="12792" width="34.36328125" style="5" customWidth="1"/>
    <col min="12793" max="12793" width="12.36328125" style="5" customWidth="1"/>
    <col min="12794" max="12794" width="11.7265625" style="5" customWidth="1"/>
    <col min="12795" max="12795" width="15" style="5" customWidth="1"/>
    <col min="12796" max="12796" width="19.1796875" style="5" customWidth="1"/>
    <col min="12797" max="13044" width="9.1796875" style="5"/>
    <col min="13045" max="13045" width="11.36328125" style="5" customWidth="1"/>
    <col min="13046" max="13047" width="15.7265625" style="5" customWidth="1"/>
    <col min="13048" max="13048" width="34.36328125" style="5" customWidth="1"/>
    <col min="13049" max="13049" width="12.36328125" style="5" customWidth="1"/>
    <col min="13050" max="13050" width="11.7265625" style="5" customWidth="1"/>
    <col min="13051" max="13051" width="15" style="5" customWidth="1"/>
    <col min="13052" max="13052" width="19.1796875" style="5" customWidth="1"/>
    <col min="13053" max="13300" width="9.1796875" style="5"/>
    <col min="13301" max="13301" width="11.36328125" style="5" customWidth="1"/>
    <col min="13302" max="13303" width="15.7265625" style="5" customWidth="1"/>
    <col min="13304" max="13304" width="34.36328125" style="5" customWidth="1"/>
    <col min="13305" max="13305" width="12.36328125" style="5" customWidth="1"/>
    <col min="13306" max="13306" width="11.7265625" style="5" customWidth="1"/>
    <col min="13307" max="13307" width="15" style="5" customWidth="1"/>
    <col min="13308" max="13308" width="19.1796875" style="5" customWidth="1"/>
    <col min="13309" max="13556" width="9.1796875" style="5"/>
    <col min="13557" max="13557" width="11.36328125" style="5" customWidth="1"/>
    <col min="13558" max="13559" width="15.7265625" style="5" customWidth="1"/>
    <col min="13560" max="13560" width="34.36328125" style="5" customWidth="1"/>
    <col min="13561" max="13561" width="12.36328125" style="5" customWidth="1"/>
    <col min="13562" max="13562" width="11.7265625" style="5" customWidth="1"/>
    <col min="13563" max="13563" width="15" style="5" customWidth="1"/>
    <col min="13564" max="13564" width="19.1796875" style="5" customWidth="1"/>
    <col min="13565" max="13812" width="9.1796875" style="5"/>
    <col min="13813" max="13813" width="11.36328125" style="5" customWidth="1"/>
    <col min="13814" max="13815" width="15.7265625" style="5" customWidth="1"/>
    <col min="13816" max="13816" width="34.36328125" style="5" customWidth="1"/>
    <col min="13817" max="13817" width="12.36328125" style="5" customWidth="1"/>
    <col min="13818" max="13818" width="11.7265625" style="5" customWidth="1"/>
    <col min="13819" max="13819" width="15" style="5" customWidth="1"/>
    <col min="13820" max="13820" width="19.1796875" style="5" customWidth="1"/>
    <col min="13821" max="14068" width="9.1796875" style="5"/>
    <col min="14069" max="14069" width="11.36328125" style="5" customWidth="1"/>
    <col min="14070" max="14071" width="15.7265625" style="5" customWidth="1"/>
    <col min="14072" max="14072" width="34.36328125" style="5" customWidth="1"/>
    <col min="14073" max="14073" width="12.36328125" style="5" customWidth="1"/>
    <col min="14074" max="14074" width="11.7265625" style="5" customWidth="1"/>
    <col min="14075" max="14075" width="15" style="5" customWidth="1"/>
    <col min="14076" max="14076" width="19.1796875" style="5" customWidth="1"/>
    <col min="14077" max="14324" width="9.1796875" style="5"/>
    <col min="14325" max="14325" width="11.36328125" style="5" customWidth="1"/>
    <col min="14326" max="14327" width="15.7265625" style="5" customWidth="1"/>
    <col min="14328" max="14328" width="34.36328125" style="5" customWidth="1"/>
    <col min="14329" max="14329" width="12.36328125" style="5" customWidth="1"/>
    <col min="14330" max="14330" width="11.7265625" style="5" customWidth="1"/>
    <col min="14331" max="14331" width="15" style="5" customWidth="1"/>
    <col min="14332" max="14332" width="19.1796875" style="5" customWidth="1"/>
    <col min="14333" max="14580" width="9.1796875" style="5"/>
    <col min="14581" max="14581" width="11.36328125" style="5" customWidth="1"/>
    <col min="14582" max="14583" width="15.7265625" style="5" customWidth="1"/>
    <col min="14584" max="14584" width="34.36328125" style="5" customWidth="1"/>
    <col min="14585" max="14585" width="12.36328125" style="5" customWidth="1"/>
    <col min="14586" max="14586" width="11.7265625" style="5" customWidth="1"/>
    <col min="14587" max="14587" width="15" style="5" customWidth="1"/>
    <col min="14588" max="14588" width="19.1796875" style="5" customWidth="1"/>
    <col min="14589" max="14836" width="9.1796875" style="5"/>
    <col min="14837" max="14837" width="11.36328125" style="5" customWidth="1"/>
    <col min="14838" max="14839" width="15.7265625" style="5" customWidth="1"/>
    <col min="14840" max="14840" width="34.36328125" style="5" customWidth="1"/>
    <col min="14841" max="14841" width="12.36328125" style="5" customWidth="1"/>
    <col min="14842" max="14842" width="11.7265625" style="5" customWidth="1"/>
    <col min="14843" max="14843" width="15" style="5" customWidth="1"/>
    <col min="14844" max="14844" width="19.1796875" style="5" customWidth="1"/>
    <col min="14845" max="15092" width="9.1796875" style="5"/>
    <col min="15093" max="15093" width="11.36328125" style="5" customWidth="1"/>
    <col min="15094" max="15095" width="15.7265625" style="5" customWidth="1"/>
    <col min="15096" max="15096" width="34.36328125" style="5" customWidth="1"/>
    <col min="15097" max="15097" width="12.36328125" style="5" customWidth="1"/>
    <col min="15098" max="15098" width="11.7265625" style="5" customWidth="1"/>
    <col min="15099" max="15099" width="15" style="5" customWidth="1"/>
    <col min="15100" max="15100" width="19.1796875" style="5" customWidth="1"/>
    <col min="15101" max="15348" width="9.1796875" style="5"/>
    <col min="15349" max="15349" width="11.36328125" style="5" customWidth="1"/>
    <col min="15350" max="15351" width="15.7265625" style="5" customWidth="1"/>
    <col min="15352" max="15352" width="34.36328125" style="5" customWidth="1"/>
    <col min="15353" max="15353" width="12.36328125" style="5" customWidth="1"/>
    <col min="15354" max="15354" width="11.7265625" style="5" customWidth="1"/>
    <col min="15355" max="15355" width="15" style="5" customWidth="1"/>
    <col min="15356" max="15356" width="19.1796875" style="5" customWidth="1"/>
    <col min="15357" max="15604" width="9.1796875" style="5"/>
    <col min="15605" max="15605" width="11.36328125" style="5" customWidth="1"/>
    <col min="15606" max="15607" width="15.7265625" style="5" customWidth="1"/>
    <col min="15608" max="15608" width="34.36328125" style="5" customWidth="1"/>
    <col min="15609" max="15609" width="12.36328125" style="5" customWidth="1"/>
    <col min="15610" max="15610" width="11.7265625" style="5" customWidth="1"/>
    <col min="15611" max="15611" width="15" style="5" customWidth="1"/>
    <col min="15612" max="15612" width="19.1796875" style="5" customWidth="1"/>
    <col min="15613" max="15860" width="9.1796875" style="5"/>
    <col min="15861" max="15861" width="11.36328125" style="5" customWidth="1"/>
    <col min="15862" max="15863" width="15.7265625" style="5" customWidth="1"/>
    <col min="15864" max="15864" width="34.36328125" style="5" customWidth="1"/>
    <col min="15865" max="15865" width="12.36328125" style="5" customWidth="1"/>
    <col min="15866" max="15866" width="11.7265625" style="5" customWidth="1"/>
    <col min="15867" max="15867" width="15" style="5" customWidth="1"/>
    <col min="15868" max="15868" width="19.1796875" style="5" customWidth="1"/>
    <col min="15869" max="16116" width="9.1796875" style="5"/>
    <col min="16117" max="16117" width="11.36328125" style="5" customWidth="1"/>
    <col min="16118" max="16119" width="15.7265625" style="5" customWidth="1"/>
    <col min="16120" max="16120" width="34.36328125" style="5" customWidth="1"/>
    <col min="16121" max="16121" width="12.36328125" style="5" customWidth="1"/>
    <col min="16122" max="16122" width="11.7265625" style="5" customWidth="1"/>
    <col min="16123" max="16123" width="15" style="5" customWidth="1"/>
    <col min="16124" max="16124" width="19.1796875" style="5" customWidth="1"/>
    <col min="16125" max="16384" width="9.1796875" style="5"/>
  </cols>
  <sheetData>
    <row r="1" spans="2:10" s="165" customFormat="1" ht="22.5" customHeight="1" x14ac:dyDescent="0.25">
      <c r="B1" s="669" t="s">
        <v>0</v>
      </c>
      <c r="C1" s="669"/>
      <c r="D1" s="669"/>
      <c r="E1" s="669"/>
      <c r="F1" s="669"/>
      <c r="G1" s="669"/>
      <c r="H1" s="669"/>
      <c r="I1" s="669"/>
    </row>
    <row r="2" spans="2:10" s="165" customFormat="1" ht="34.5" customHeight="1" x14ac:dyDescent="0.25">
      <c r="B2" s="1" t="s">
        <v>256</v>
      </c>
      <c r="C2" s="95"/>
      <c r="D2" s="1" t="s">
        <v>266</v>
      </c>
      <c r="E2" s="95"/>
      <c r="F2" s="95"/>
      <c r="G2" s="95"/>
      <c r="H2" s="95"/>
      <c r="I2" s="95"/>
    </row>
    <row r="3" spans="2:10" s="3" customFormat="1" ht="18.75" customHeight="1" x14ac:dyDescent="0.25">
      <c r="B3" s="1" t="s">
        <v>257</v>
      </c>
      <c r="C3" s="95"/>
      <c r="D3" s="1" t="s">
        <v>267</v>
      </c>
      <c r="E3" s="95"/>
      <c r="F3" s="95"/>
      <c r="G3" s="95"/>
      <c r="H3" s="95"/>
      <c r="I3" s="95"/>
    </row>
    <row r="4" spans="2:10" s="3" customFormat="1" ht="10.5" customHeight="1" x14ac:dyDescent="0.25">
      <c r="B4" s="1"/>
      <c r="C4" s="1"/>
      <c r="D4" s="1"/>
      <c r="E4" s="1"/>
      <c r="F4" s="1"/>
      <c r="G4" s="2"/>
      <c r="H4" s="2"/>
      <c r="I4" s="2"/>
    </row>
    <row r="5" spans="2:10" s="165" customFormat="1" ht="19.5" customHeight="1" x14ac:dyDescent="0.25">
      <c r="B5" s="669" t="s">
        <v>255</v>
      </c>
      <c r="C5" s="669"/>
      <c r="D5" s="669"/>
      <c r="E5" s="669"/>
      <c r="F5" s="669"/>
      <c r="G5" s="669"/>
      <c r="H5" s="669"/>
      <c r="I5" s="669"/>
      <c r="J5" s="95"/>
    </row>
    <row r="6" spans="2:10" s="165" customFormat="1" ht="19.5" customHeight="1" thickBot="1" x14ac:dyDescent="0.3">
      <c r="B6" s="4"/>
      <c r="C6" s="4"/>
      <c r="D6" s="5"/>
      <c r="E6" s="5"/>
      <c r="F6" s="5"/>
      <c r="G6" s="6"/>
      <c r="H6" s="80"/>
      <c r="I6" s="7" t="s">
        <v>1</v>
      </c>
    </row>
    <row r="7" spans="2:10" s="165" customFormat="1" ht="18.75" customHeight="1" x14ac:dyDescent="0.25">
      <c r="B7" s="8" t="s">
        <v>2</v>
      </c>
      <c r="C7" s="9" t="s">
        <v>3</v>
      </c>
      <c r="D7" s="9"/>
      <c r="E7" s="9"/>
      <c r="F7" s="10" t="s">
        <v>4</v>
      </c>
      <c r="G7" s="11" t="s">
        <v>5</v>
      </c>
      <c r="H7" s="166" t="s">
        <v>6</v>
      </c>
      <c r="I7" s="167" t="s">
        <v>7</v>
      </c>
    </row>
    <row r="8" spans="2:10" s="165" customFormat="1" ht="18.75" customHeight="1" thickBot="1" x14ac:dyDescent="0.3">
      <c r="B8" s="12"/>
      <c r="C8" s="13"/>
      <c r="D8" s="13"/>
      <c r="E8" s="13"/>
      <c r="F8" s="14"/>
      <c r="G8" s="15"/>
      <c r="H8" s="168" t="s">
        <v>8</v>
      </c>
      <c r="I8" s="169" t="s">
        <v>8</v>
      </c>
    </row>
    <row r="9" spans="2:10" s="3" customFormat="1" ht="18.75" customHeight="1" x14ac:dyDescent="0.25">
      <c r="B9" s="278">
        <v>1300</v>
      </c>
      <c r="C9" s="271" t="s">
        <v>9</v>
      </c>
      <c r="D9" s="296"/>
      <c r="E9" s="255"/>
      <c r="F9" s="297"/>
      <c r="G9" s="298"/>
      <c r="H9" s="269"/>
      <c r="I9" s="299"/>
    </row>
    <row r="10" spans="2:10" s="165" customFormat="1" ht="18.75" customHeight="1" x14ac:dyDescent="0.25">
      <c r="B10" s="18"/>
      <c r="C10" s="109" t="s">
        <v>10</v>
      </c>
      <c r="D10" s="100"/>
      <c r="E10" s="19"/>
      <c r="F10" s="102"/>
      <c r="G10" s="21"/>
      <c r="H10" s="60"/>
      <c r="I10" s="224"/>
    </row>
    <row r="11" spans="2:10" s="165" customFormat="1" ht="18.75" customHeight="1" x14ac:dyDescent="0.25">
      <c r="B11" s="22">
        <v>13.01</v>
      </c>
      <c r="C11" s="660" t="s">
        <v>11</v>
      </c>
      <c r="D11" s="661"/>
      <c r="E11" s="662"/>
      <c r="F11" s="47" t="s">
        <v>12</v>
      </c>
      <c r="G11" s="60">
        <v>1</v>
      </c>
      <c r="H11" s="21"/>
      <c r="I11" s="224">
        <f>G11*H11</f>
        <v>0</v>
      </c>
    </row>
    <row r="12" spans="2:10" s="165" customFormat="1" ht="18.75" customHeight="1" x14ac:dyDescent="0.25">
      <c r="B12" s="24"/>
      <c r="C12" s="25"/>
      <c r="D12" s="26"/>
      <c r="E12" s="27"/>
      <c r="F12" s="47"/>
      <c r="G12" s="60"/>
      <c r="H12" s="21"/>
      <c r="I12" s="224">
        <f t="shared" ref="I12:I31" si="0">G12*H12</f>
        <v>0</v>
      </c>
    </row>
    <row r="13" spans="2:10" s="165" customFormat="1" ht="18.75" customHeight="1" x14ac:dyDescent="0.25">
      <c r="B13" s="24"/>
      <c r="C13" s="660" t="s">
        <v>13</v>
      </c>
      <c r="D13" s="661"/>
      <c r="E13" s="662"/>
      <c r="F13" s="300" t="s">
        <v>12</v>
      </c>
      <c r="G13" s="60">
        <v>1</v>
      </c>
      <c r="H13" s="21"/>
      <c r="I13" s="224">
        <f t="shared" si="0"/>
        <v>0</v>
      </c>
    </row>
    <row r="14" spans="2:10" s="165" customFormat="1" ht="18.75" customHeight="1" x14ac:dyDescent="0.25">
      <c r="B14" s="24"/>
      <c r="C14" s="25"/>
      <c r="D14" s="26"/>
      <c r="E14" s="27"/>
      <c r="F14" s="300"/>
      <c r="G14" s="60"/>
      <c r="H14" s="21"/>
      <c r="I14" s="224">
        <f t="shared" si="0"/>
        <v>0</v>
      </c>
    </row>
    <row r="15" spans="2:10" s="165" customFormat="1" ht="18.75" customHeight="1" x14ac:dyDescent="0.25">
      <c r="B15" s="24"/>
      <c r="C15" s="660" t="s">
        <v>14</v>
      </c>
      <c r="D15" s="661"/>
      <c r="E15" s="662"/>
      <c r="F15" s="47" t="s">
        <v>15</v>
      </c>
      <c r="G15" s="60">
        <v>3</v>
      </c>
      <c r="H15" s="21"/>
      <c r="I15" s="224">
        <f t="shared" si="0"/>
        <v>0</v>
      </c>
    </row>
    <row r="16" spans="2:10" s="165" customFormat="1" ht="18.75" customHeight="1" x14ac:dyDescent="0.25">
      <c r="B16" s="24"/>
      <c r="C16" s="660"/>
      <c r="D16" s="661"/>
      <c r="E16" s="662"/>
      <c r="F16" s="47"/>
      <c r="G16" s="60"/>
      <c r="H16" s="60"/>
      <c r="I16" s="224">
        <f t="shared" si="0"/>
        <v>0</v>
      </c>
    </row>
    <row r="17" spans="2:9" s="165" customFormat="1" ht="18.75" customHeight="1" x14ac:dyDescent="0.25">
      <c r="B17" s="28" t="s">
        <v>230</v>
      </c>
      <c r="C17" s="29" t="s">
        <v>16</v>
      </c>
      <c r="D17" s="29"/>
      <c r="E17" s="19"/>
      <c r="F17" s="23" t="s">
        <v>17</v>
      </c>
      <c r="G17" s="60">
        <v>2</v>
      </c>
      <c r="H17" s="21"/>
      <c r="I17" s="224">
        <f t="shared" si="0"/>
        <v>0</v>
      </c>
    </row>
    <row r="18" spans="2:9" s="165" customFormat="1" ht="18.75" customHeight="1" x14ac:dyDescent="0.25">
      <c r="B18" s="22"/>
      <c r="C18" s="19"/>
      <c r="D18" s="19"/>
      <c r="E18" s="19"/>
      <c r="F18" s="23"/>
      <c r="G18" s="21"/>
      <c r="H18" s="21"/>
      <c r="I18" s="224">
        <f t="shared" si="0"/>
        <v>0</v>
      </c>
    </row>
    <row r="19" spans="2:9" s="165" customFormat="1" ht="18.75" customHeight="1" x14ac:dyDescent="0.25">
      <c r="B19" s="28" t="s">
        <v>231</v>
      </c>
      <c r="C19" s="29" t="s">
        <v>18</v>
      </c>
      <c r="D19" s="29"/>
      <c r="E19" s="29"/>
      <c r="F19" s="23"/>
      <c r="G19" s="21"/>
      <c r="H19" s="21"/>
      <c r="I19" s="224">
        <f t="shared" si="0"/>
        <v>0</v>
      </c>
    </row>
    <row r="20" spans="2:9" s="165" customFormat="1" ht="18.75" customHeight="1" x14ac:dyDescent="0.25">
      <c r="B20" s="28"/>
      <c r="C20" s="29"/>
      <c r="D20" s="29"/>
      <c r="E20" s="29"/>
      <c r="F20" s="23"/>
      <c r="G20" s="21"/>
      <c r="H20" s="21"/>
      <c r="I20" s="224">
        <f t="shared" si="0"/>
        <v>0</v>
      </c>
    </row>
    <row r="21" spans="2:9" s="165" customFormat="1" ht="18.75" customHeight="1" x14ac:dyDescent="0.25">
      <c r="B21" s="22"/>
      <c r="C21" s="19" t="s">
        <v>19</v>
      </c>
      <c r="D21" s="19"/>
      <c r="E21" s="19"/>
      <c r="F21" s="23" t="s">
        <v>12</v>
      </c>
      <c r="G21" s="60">
        <v>1</v>
      </c>
      <c r="H21" s="21"/>
      <c r="I21" s="224">
        <f t="shared" si="0"/>
        <v>0</v>
      </c>
    </row>
    <row r="22" spans="2:9" s="165" customFormat="1" ht="18.75" customHeight="1" x14ac:dyDescent="0.25">
      <c r="B22" s="22"/>
      <c r="C22" s="19"/>
      <c r="D22" s="19"/>
      <c r="E22" s="19"/>
      <c r="F22" s="23"/>
      <c r="G22" s="60"/>
      <c r="H22" s="21"/>
      <c r="I22" s="224">
        <f t="shared" si="0"/>
        <v>0</v>
      </c>
    </row>
    <row r="23" spans="2:9" s="165" customFormat="1" ht="18.75" customHeight="1" x14ac:dyDescent="0.25">
      <c r="B23" s="22"/>
      <c r="C23" s="660" t="s">
        <v>20</v>
      </c>
      <c r="D23" s="661"/>
      <c r="E23" s="662"/>
      <c r="F23" s="23" t="s">
        <v>21</v>
      </c>
      <c r="G23" s="60">
        <v>3</v>
      </c>
      <c r="H23" s="21"/>
      <c r="I23" s="224">
        <f t="shared" si="0"/>
        <v>0</v>
      </c>
    </row>
    <row r="24" spans="2:9" s="165" customFormat="1" ht="18.75" customHeight="1" x14ac:dyDescent="0.25">
      <c r="B24" s="22"/>
      <c r="C24" s="19"/>
      <c r="D24" s="19"/>
      <c r="E24" s="19"/>
      <c r="F24" s="23"/>
      <c r="G24" s="60"/>
      <c r="H24" s="21"/>
      <c r="I24" s="224">
        <f t="shared" si="0"/>
        <v>0</v>
      </c>
    </row>
    <row r="25" spans="2:9" s="165" customFormat="1" ht="18.75" customHeight="1" x14ac:dyDescent="0.25">
      <c r="B25" s="28" t="s">
        <v>22</v>
      </c>
      <c r="C25" s="29" t="s">
        <v>23</v>
      </c>
      <c r="D25" s="29"/>
      <c r="E25" s="19"/>
      <c r="F25" s="23"/>
      <c r="G25" s="60"/>
      <c r="H25" s="21"/>
      <c r="I25" s="224">
        <f t="shared" si="0"/>
        <v>0</v>
      </c>
    </row>
    <row r="26" spans="2:9" s="165" customFormat="1" ht="18.75" customHeight="1" x14ac:dyDescent="0.25">
      <c r="B26" s="28"/>
      <c r="C26" s="29"/>
      <c r="D26" s="29"/>
      <c r="E26" s="19"/>
      <c r="F26" s="23"/>
      <c r="G26" s="60"/>
      <c r="H26" s="21"/>
      <c r="I26" s="224">
        <f t="shared" si="0"/>
        <v>0</v>
      </c>
    </row>
    <row r="27" spans="2:9" s="165" customFormat="1" ht="18.75" customHeight="1" x14ac:dyDescent="0.25">
      <c r="B27" s="30"/>
      <c r="C27" s="19" t="s">
        <v>19</v>
      </c>
      <c r="D27" s="19"/>
      <c r="E27" s="19"/>
      <c r="F27" s="23" t="s">
        <v>12</v>
      </c>
      <c r="G27" s="60">
        <v>1</v>
      </c>
      <c r="H27" s="21"/>
      <c r="I27" s="224">
        <f t="shared" si="0"/>
        <v>0</v>
      </c>
    </row>
    <row r="28" spans="2:9" s="165" customFormat="1" ht="18.75" customHeight="1" x14ac:dyDescent="0.25">
      <c r="B28" s="31"/>
      <c r="C28" s="19"/>
      <c r="D28" s="19"/>
      <c r="E28" s="19"/>
      <c r="F28" s="23"/>
      <c r="G28" s="60"/>
      <c r="H28" s="21"/>
      <c r="I28" s="224">
        <f t="shared" si="0"/>
        <v>0</v>
      </c>
    </row>
    <row r="29" spans="2:9" s="165" customFormat="1" ht="18.75" customHeight="1" x14ac:dyDescent="0.25">
      <c r="B29" s="31"/>
      <c r="C29" s="660" t="s">
        <v>20</v>
      </c>
      <c r="D29" s="661"/>
      <c r="E29" s="662"/>
      <c r="F29" s="23" t="s">
        <v>21</v>
      </c>
      <c r="G29" s="60">
        <v>3</v>
      </c>
      <c r="H29" s="21"/>
      <c r="I29" s="224">
        <f t="shared" si="0"/>
        <v>0</v>
      </c>
    </row>
    <row r="30" spans="2:9" s="165" customFormat="1" ht="18.75" customHeight="1" x14ac:dyDescent="0.25">
      <c r="B30" s="31"/>
      <c r="C30" s="19"/>
      <c r="D30" s="19"/>
      <c r="E30" s="19"/>
      <c r="F30" s="23"/>
      <c r="G30" s="60"/>
      <c r="H30" s="60"/>
      <c r="I30" s="224">
        <f t="shared" si="0"/>
        <v>0</v>
      </c>
    </row>
    <row r="31" spans="2:9" s="165" customFormat="1" ht="18.75" customHeight="1" x14ac:dyDescent="0.25">
      <c r="B31" s="28" t="s">
        <v>24</v>
      </c>
      <c r="C31" s="29" t="s">
        <v>25</v>
      </c>
      <c r="D31" s="29"/>
      <c r="E31" s="29"/>
      <c r="F31" s="23" t="s">
        <v>17</v>
      </c>
      <c r="G31" s="60">
        <v>1</v>
      </c>
      <c r="H31" s="60"/>
      <c r="I31" s="224">
        <f t="shared" si="0"/>
        <v>0</v>
      </c>
    </row>
    <row r="32" spans="2:9" s="165" customFormat="1" ht="18.75" customHeight="1" thickBot="1" x14ac:dyDescent="0.3">
      <c r="B32" s="236"/>
      <c r="C32" s="227"/>
      <c r="D32" s="227"/>
      <c r="E32" s="227"/>
      <c r="F32" s="237"/>
      <c r="G32" s="293"/>
      <c r="H32" s="293"/>
      <c r="I32" s="232"/>
    </row>
    <row r="33" spans="2:9" s="165" customFormat="1" ht="18.75" customHeight="1" thickBot="1" x14ac:dyDescent="0.3">
      <c r="B33" s="33" t="s">
        <v>26</v>
      </c>
      <c r="C33" s="34"/>
      <c r="D33" s="34"/>
      <c r="E33" s="34"/>
      <c r="F33" s="34"/>
      <c r="G33" s="35"/>
      <c r="H33" s="171"/>
      <c r="I33" s="172">
        <f>SUM(I10:I32)</f>
        <v>0</v>
      </c>
    </row>
    <row r="34" spans="2:9" s="165" customFormat="1" ht="6.75" customHeight="1" x14ac:dyDescent="0.25">
      <c r="B34" s="9"/>
      <c r="C34" s="36"/>
      <c r="D34" s="36"/>
      <c r="E34" s="36"/>
      <c r="F34" s="36"/>
      <c r="G34" s="37"/>
      <c r="H34" s="173"/>
      <c r="I34" s="93"/>
    </row>
    <row r="35" spans="2:9" s="165" customFormat="1" ht="14.25" customHeight="1" thickBot="1" x14ac:dyDescent="0.3">
      <c r="B35" s="13"/>
      <c r="C35" s="38"/>
      <c r="D35" s="38"/>
      <c r="E35" s="38"/>
      <c r="F35" s="38"/>
      <c r="G35" s="39"/>
      <c r="H35" s="59"/>
      <c r="I35" s="94" t="s">
        <v>27</v>
      </c>
    </row>
    <row r="36" spans="2:9" s="165" customFormat="1" ht="20.149999999999999" customHeight="1" x14ac:dyDescent="0.25">
      <c r="B36" s="8" t="s">
        <v>2</v>
      </c>
      <c r="C36" s="9" t="s">
        <v>3</v>
      </c>
      <c r="D36" s="9"/>
      <c r="E36" s="9"/>
      <c r="F36" s="10" t="s">
        <v>4</v>
      </c>
      <c r="G36" s="11" t="s">
        <v>5</v>
      </c>
      <c r="H36" s="166" t="s">
        <v>6</v>
      </c>
      <c r="I36" s="167" t="s">
        <v>7</v>
      </c>
    </row>
    <row r="37" spans="2:9" s="165" customFormat="1" ht="20.149999999999999" customHeight="1" thickBot="1" x14ac:dyDescent="0.3">
      <c r="B37" s="12"/>
      <c r="C37" s="13"/>
      <c r="D37" s="13"/>
      <c r="E37" s="13"/>
      <c r="F37" s="14"/>
      <c r="G37" s="15"/>
      <c r="H37" s="168" t="s">
        <v>8</v>
      </c>
      <c r="I37" s="169" t="s">
        <v>8</v>
      </c>
    </row>
    <row r="38" spans="2:9" s="165" customFormat="1" ht="20.149999999999999" customHeight="1" x14ac:dyDescent="0.25">
      <c r="B38" s="40">
        <v>1400</v>
      </c>
      <c r="C38" s="17" t="s">
        <v>28</v>
      </c>
      <c r="D38" s="5"/>
      <c r="E38" s="41"/>
      <c r="F38" s="42"/>
      <c r="G38" s="43"/>
      <c r="H38" s="43"/>
      <c r="I38" s="170"/>
    </row>
    <row r="39" spans="2:9" s="165" customFormat="1" ht="20.149999999999999" customHeight="1" x14ac:dyDescent="0.25">
      <c r="B39" s="44"/>
      <c r="C39" s="17" t="s">
        <v>29</v>
      </c>
      <c r="D39" s="5"/>
      <c r="E39" s="41"/>
      <c r="F39" s="42"/>
      <c r="G39" s="43"/>
      <c r="H39" s="43"/>
      <c r="I39" s="170"/>
    </row>
    <row r="40" spans="2:9" s="165" customFormat="1" ht="10.5" customHeight="1" x14ac:dyDescent="0.25">
      <c r="B40" s="16"/>
      <c r="C40" s="5"/>
      <c r="D40" s="5"/>
      <c r="E40" s="5"/>
      <c r="F40" s="42"/>
      <c r="G40" s="43"/>
      <c r="H40" s="43"/>
      <c r="I40" s="170"/>
    </row>
    <row r="41" spans="2:9" s="165" customFormat="1" ht="20.149999999999999" customHeight="1" x14ac:dyDescent="0.25">
      <c r="B41" s="16" t="s">
        <v>30</v>
      </c>
      <c r="C41" s="4" t="s">
        <v>31</v>
      </c>
      <c r="D41" s="4"/>
      <c r="E41" s="4"/>
      <c r="F41" s="110" t="s">
        <v>21</v>
      </c>
      <c r="G41" s="43"/>
      <c r="H41" s="43"/>
      <c r="I41" s="170"/>
    </row>
    <row r="42" spans="2:9" s="165" customFormat="1" ht="12" customHeight="1" thickBot="1" x14ac:dyDescent="0.3">
      <c r="B42" s="32"/>
      <c r="C42" s="5"/>
      <c r="D42" s="5"/>
      <c r="E42" s="5"/>
      <c r="F42" s="110"/>
      <c r="G42" s="45"/>
      <c r="H42" s="43"/>
      <c r="I42" s="170"/>
    </row>
    <row r="43" spans="2:9" s="165" customFormat="1" ht="20.149999999999999" customHeight="1" thickBot="1" x14ac:dyDescent="0.3">
      <c r="B43" s="33" t="s">
        <v>32</v>
      </c>
      <c r="C43" s="34"/>
      <c r="D43" s="34"/>
      <c r="E43" s="34"/>
      <c r="F43" s="34"/>
      <c r="G43" s="35"/>
      <c r="H43" s="171"/>
      <c r="I43" s="172"/>
    </row>
    <row r="44" spans="2:9" s="165" customFormat="1" ht="20.149999999999999" customHeight="1" x14ac:dyDescent="0.25">
      <c r="B44" s="9"/>
      <c r="C44" s="36"/>
      <c r="D44" s="36"/>
      <c r="E44" s="36"/>
      <c r="F44" s="36"/>
      <c r="G44" s="37"/>
      <c r="H44" s="173"/>
      <c r="I44" s="93"/>
    </row>
    <row r="45" spans="2:9" s="165" customFormat="1" ht="16.5" customHeight="1" thickBot="1" x14ac:dyDescent="0.3">
      <c r="B45" s="13"/>
      <c r="C45" s="38"/>
      <c r="D45" s="38"/>
      <c r="E45" s="46"/>
      <c r="F45" s="112"/>
      <c r="G45" s="39"/>
      <c r="H45" s="59"/>
      <c r="I45" s="94" t="s">
        <v>33</v>
      </c>
    </row>
    <row r="46" spans="2:9" s="165" customFormat="1" ht="20.149999999999999" customHeight="1" x14ac:dyDescent="0.25">
      <c r="B46" s="8" t="s">
        <v>2</v>
      </c>
      <c r="C46" s="9" t="s">
        <v>3</v>
      </c>
      <c r="D46" s="9"/>
      <c r="E46" s="9"/>
      <c r="F46" s="10" t="s">
        <v>4</v>
      </c>
      <c r="G46" s="11" t="s">
        <v>5</v>
      </c>
      <c r="H46" s="166" t="s">
        <v>6</v>
      </c>
      <c r="I46" s="167" t="s">
        <v>7</v>
      </c>
    </row>
    <row r="47" spans="2:9" s="165" customFormat="1" ht="20.149999999999999" customHeight="1" thickBot="1" x14ac:dyDescent="0.3">
      <c r="B47" s="12"/>
      <c r="C47" s="13"/>
      <c r="D47" s="13"/>
      <c r="E47" s="13"/>
      <c r="F47" s="14"/>
      <c r="G47" s="15"/>
      <c r="H47" s="168" t="s">
        <v>8</v>
      </c>
      <c r="I47" s="169" t="s">
        <v>8</v>
      </c>
    </row>
    <row r="48" spans="2:9" s="165" customFormat="1" ht="20.149999999999999" customHeight="1" x14ac:dyDescent="0.25">
      <c r="B48" s="278">
        <v>1500</v>
      </c>
      <c r="C48" s="255" t="s">
        <v>34</v>
      </c>
      <c r="D48" s="249"/>
      <c r="E48" s="249"/>
      <c r="F48" s="261"/>
      <c r="G48" s="244"/>
      <c r="H48" s="259"/>
      <c r="I48" s="253"/>
    </row>
    <row r="49" spans="2:9" s="165" customFormat="1" ht="20.149999999999999" customHeight="1" x14ac:dyDescent="0.25">
      <c r="B49" s="28"/>
      <c r="C49" s="29"/>
      <c r="D49" s="19"/>
      <c r="E49" s="19"/>
      <c r="F49" s="23"/>
      <c r="G49" s="21"/>
      <c r="H49" s="60"/>
      <c r="I49" s="224"/>
    </row>
    <row r="50" spans="2:9" s="165" customFormat="1" ht="20.149999999999999" customHeight="1" x14ac:dyDescent="0.25">
      <c r="B50" s="28">
        <v>15.01</v>
      </c>
      <c r="C50" s="29" t="s">
        <v>35</v>
      </c>
      <c r="D50" s="29"/>
      <c r="E50" s="19"/>
      <c r="F50" s="295" t="s">
        <v>36</v>
      </c>
      <c r="G50" s="223"/>
      <c r="H50" s="223"/>
      <c r="I50" s="224"/>
    </row>
    <row r="51" spans="2:9" s="165" customFormat="1" ht="20.149999999999999" customHeight="1" x14ac:dyDescent="0.25">
      <c r="B51" s="22"/>
      <c r="C51" s="19"/>
      <c r="D51" s="19"/>
      <c r="E51" s="19"/>
      <c r="F51" s="47"/>
      <c r="G51" s="223"/>
      <c r="H51" s="60"/>
      <c r="I51" s="224"/>
    </row>
    <row r="52" spans="2:9" s="165" customFormat="1" ht="20.149999999999999" customHeight="1" x14ac:dyDescent="0.25">
      <c r="B52" s="28">
        <v>15.03</v>
      </c>
      <c r="C52" s="29" t="s">
        <v>37</v>
      </c>
      <c r="D52" s="19"/>
      <c r="E52" s="19"/>
      <c r="F52" s="47" t="s">
        <v>38</v>
      </c>
      <c r="G52" s="223"/>
      <c r="H52" s="60"/>
      <c r="I52" s="224"/>
    </row>
    <row r="53" spans="2:9" s="165" customFormat="1" ht="20.149999999999999" customHeight="1" x14ac:dyDescent="0.25">
      <c r="B53" s="22"/>
      <c r="C53" s="19" t="s">
        <v>39</v>
      </c>
      <c r="D53" s="19"/>
      <c r="E53" s="19"/>
      <c r="F53" s="47" t="s">
        <v>12</v>
      </c>
      <c r="G53" s="223">
        <v>1</v>
      </c>
      <c r="H53" s="60"/>
      <c r="I53" s="224">
        <f>G53*H53</f>
        <v>0</v>
      </c>
    </row>
    <row r="54" spans="2:9" s="165" customFormat="1" ht="20.149999999999999" customHeight="1" x14ac:dyDescent="0.25">
      <c r="B54" s="22"/>
      <c r="C54" s="19"/>
      <c r="D54" s="19"/>
      <c r="E54" s="19"/>
      <c r="F54" s="47"/>
      <c r="G54" s="223"/>
      <c r="H54" s="60"/>
      <c r="I54" s="224">
        <f t="shared" ref="I54:I62" si="1">G54*H54</f>
        <v>0</v>
      </c>
    </row>
    <row r="55" spans="2:9" s="165" customFormat="1" ht="20.149999999999999" customHeight="1" x14ac:dyDescent="0.25">
      <c r="B55" s="22"/>
      <c r="C55" s="19" t="s">
        <v>40</v>
      </c>
      <c r="D55" s="19"/>
      <c r="E55" s="19"/>
      <c r="F55" s="47" t="s">
        <v>17</v>
      </c>
      <c r="G55" s="223">
        <v>2</v>
      </c>
      <c r="H55" s="60"/>
      <c r="I55" s="224">
        <f t="shared" si="1"/>
        <v>0</v>
      </c>
    </row>
    <row r="56" spans="2:9" s="165" customFormat="1" ht="20.149999999999999" customHeight="1" x14ac:dyDescent="0.25">
      <c r="B56" s="24"/>
      <c r="C56" s="19"/>
      <c r="D56" s="19"/>
      <c r="E56" s="19"/>
      <c r="F56" s="47"/>
      <c r="G56" s="223"/>
      <c r="H56" s="60"/>
      <c r="I56" s="224">
        <f t="shared" si="1"/>
        <v>0</v>
      </c>
    </row>
    <row r="57" spans="2:9" s="165" customFormat="1" ht="20.149999999999999" customHeight="1" x14ac:dyDescent="0.25">
      <c r="B57" s="24"/>
      <c r="C57" s="19" t="s">
        <v>41</v>
      </c>
      <c r="D57" s="19"/>
      <c r="E57" s="19"/>
      <c r="F57" s="47" t="s">
        <v>17</v>
      </c>
      <c r="G57" s="223">
        <v>6</v>
      </c>
      <c r="H57" s="60"/>
      <c r="I57" s="224">
        <f t="shared" si="1"/>
        <v>0</v>
      </c>
    </row>
    <row r="58" spans="2:9" s="165" customFormat="1" ht="20.149999999999999" customHeight="1" x14ac:dyDescent="0.25">
      <c r="B58" s="24"/>
      <c r="C58" s="19"/>
      <c r="D58" s="19"/>
      <c r="E58" s="19"/>
      <c r="F58" s="47"/>
      <c r="G58" s="223"/>
      <c r="H58" s="60"/>
      <c r="I58" s="224">
        <f t="shared" si="1"/>
        <v>0</v>
      </c>
    </row>
    <row r="59" spans="2:9" s="165" customFormat="1" ht="20.149999999999999" customHeight="1" x14ac:dyDescent="0.25">
      <c r="B59" s="24"/>
      <c r="C59" s="19" t="s">
        <v>42</v>
      </c>
      <c r="D59" s="19"/>
      <c r="E59" s="19"/>
      <c r="F59" s="47" t="s">
        <v>17</v>
      </c>
      <c r="G59" s="223"/>
      <c r="H59" s="60"/>
      <c r="I59" s="224">
        <f t="shared" si="1"/>
        <v>0</v>
      </c>
    </row>
    <row r="60" spans="2:9" s="165" customFormat="1" ht="20.149999999999999" customHeight="1" x14ac:dyDescent="0.25">
      <c r="B60" s="24"/>
      <c r="C60" s="19"/>
      <c r="D60" s="19"/>
      <c r="E60" s="19"/>
      <c r="F60" s="47"/>
      <c r="G60" s="223"/>
      <c r="H60" s="60"/>
      <c r="I60" s="224">
        <f t="shared" si="1"/>
        <v>0</v>
      </c>
    </row>
    <row r="61" spans="2:9" s="165" customFormat="1" ht="20.149999999999999" customHeight="1" x14ac:dyDescent="0.25">
      <c r="B61" s="24"/>
      <c r="C61" s="19" t="s">
        <v>43</v>
      </c>
      <c r="D61" s="19"/>
      <c r="E61" s="19"/>
      <c r="F61" s="47" t="s">
        <v>44</v>
      </c>
      <c r="G61" s="223">
        <v>1</v>
      </c>
      <c r="H61" s="60"/>
      <c r="I61" s="224">
        <f t="shared" si="1"/>
        <v>0</v>
      </c>
    </row>
    <row r="62" spans="2:9" s="165" customFormat="1" ht="20.149999999999999" customHeight="1" x14ac:dyDescent="0.25">
      <c r="B62" s="24"/>
      <c r="C62" s="19"/>
      <c r="D62" s="19"/>
      <c r="E62" s="19"/>
      <c r="F62" s="47"/>
      <c r="G62" s="223"/>
      <c r="H62" s="60"/>
      <c r="I62" s="224">
        <f t="shared" si="1"/>
        <v>0</v>
      </c>
    </row>
    <row r="63" spans="2:9" s="165" customFormat="1" ht="20.149999999999999" customHeight="1" x14ac:dyDescent="0.25">
      <c r="B63" s="24"/>
      <c r="C63" s="19" t="s">
        <v>45</v>
      </c>
      <c r="D63" s="19"/>
      <c r="E63" s="19"/>
      <c r="F63" s="47" t="s">
        <v>17</v>
      </c>
      <c r="G63" s="223"/>
      <c r="H63" s="60"/>
      <c r="I63" s="224"/>
    </row>
    <row r="64" spans="2:9" s="165" customFormat="1" ht="20.149999999999999" customHeight="1" thickBot="1" x14ac:dyDescent="0.3">
      <c r="B64" s="308"/>
      <c r="C64" s="227"/>
      <c r="D64" s="227"/>
      <c r="E64" s="227"/>
      <c r="F64" s="229"/>
      <c r="G64" s="231"/>
      <c r="H64" s="293"/>
      <c r="I64" s="232"/>
    </row>
    <row r="65" spans="2:9" s="165" customFormat="1" ht="20.149999999999999" customHeight="1" thickBot="1" x14ac:dyDescent="0.3">
      <c r="B65" s="33" t="s">
        <v>46</v>
      </c>
      <c r="C65" s="34"/>
      <c r="D65" s="49"/>
      <c r="E65" s="34"/>
      <c r="F65" s="50"/>
      <c r="G65" s="35"/>
      <c r="H65" s="174"/>
      <c r="I65" s="175">
        <f>SUM(I53:I64)</f>
        <v>0</v>
      </c>
    </row>
    <row r="66" spans="2:9" s="165" customFormat="1" ht="20.149999999999999" customHeight="1" x14ac:dyDescent="0.25">
      <c r="B66" s="9"/>
      <c r="C66" s="36"/>
      <c r="D66" s="36"/>
      <c r="E66" s="36"/>
      <c r="F66" s="51"/>
      <c r="G66" s="37"/>
      <c r="H66" s="173"/>
      <c r="I66" s="176"/>
    </row>
    <row r="67" spans="2:9" s="165" customFormat="1" ht="20.149999999999999" customHeight="1" thickBot="1" x14ac:dyDescent="0.3">
      <c r="B67" s="13"/>
      <c r="C67" s="38"/>
      <c r="D67" s="38"/>
      <c r="E67" s="38"/>
      <c r="F67" s="112"/>
      <c r="G67" s="39"/>
      <c r="H67" s="59"/>
      <c r="I67" s="94" t="s">
        <v>47</v>
      </c>
    </row>
    <row r="68" spans="2:9" s="165" customFormat="1" ht="20.149999999999999" customHeight="1" x14ac:dyDescent="0.25">
      <c r="B68" s="8" t="s">
        <v>2</v>
      </c>
      <c r="C68" s="9" t="s">
        <v>3</v>
      </c>
      <c r="D68" s="9"/>
      <c r="E68" s="9"/>
      <c r="F68" s="10" t="s">
        <v>4</v>
      </c>
      <c r="G68" s="11" t="s">
        <v>5</v>
      </c>
      <c r="H68" s="166" t="s">
        <v>6</v>
      </c>
      <c r="I68" s="167" t="s">
        <v>7</v>
      </c>
    </row>
    <row r="69" spans="2:9" s="165" customFormat="1" ht="20.149999999999999" customHeight="1" thickBot="1" x14ac:dyDescent="0.3">
      <c r="B69" s="12"/>
      <c r="C69" s="13"/>
      <c r="D69" s="13"/>
      <c r="E69" s="13"/>
      <c r="F69" s="14"/>
      <c r="G69" s="15"/>
      <c r="H69" s="168" t="s">
        <v>8</v>
      </c>
      <c r="I69" s="169" t="s">
        <v>8</v>
      </c>
    </row>
    <row r="70" spans="2:9" s="165" customFormat="1" ht="20.149999999999999" customHeight="1" x14ac:dyDescent="0.25">
      <c r="B70" s="258">
        <v>1700</v>
      </c>
      <c r="C70" s="248" t="s">
        <v>48</v>
      </c>
      <c r="D70" s="249"/>
      <c r="E70" s="282"/>
      <c r="F70" s="271"/>
      <c r="G70" s="283"/>
      <c r="H70" s="269"/>
      <c r="I70" s="270"/>
    </row>
    <row r="71" spans="2:9" s="165" customFormat="1" ht="8.25" customHeight="1" x14ac:dyDescent="0.25">
      <c r="B71" s="85"/>
      <c r="C71" s="109"/>
      <c r="D71" s="284"/>
      <c r="E71" s="285"/>
      <c r="F71" s="109"/>
      <c r="G71" s="286"/>
      <c r="H71" s="287"/>
      <c r="I71" s="288"/>
    </row>
    <row r="72" spans="2:9" s="165" customFormat="1" ht="20.149999999999999" customHeight="1" x14ac:dyDescent="0.25">
      <c r="B72" s="53">
        <v>17.010000000000002</v>
      </c>
      <c r="C72" s="54" t="s">
        <v>49</v>
      </c>
      <c r="D72" s="29"/>
      <c r="E72" s="55"/>
      <c r="F72" s="23" t="s">
        <v>50</v>
      </c>
      <c r="G72" s="73"/>
      <c r="H72" s="60"/>
      <c r="I72" s="264"/>
    </row>
    <row r="73" spans="2:9" s="165" customFormat="1" ht="9" customHeight="1" x14ac:dyDescent="0.25">
      <c r="B73" s="56"/>
      <c r="C73" s="20"/>
      <c r="D73" s="19"/>
      <c r="E73" s="57"/>
      <c r="F73" s="47"/>
      <c r="G73" s="21"/>
      <c r="H73" s="60"/>
      <c r="I73" s="264"/>
    </row>
    <row r="74" spans="2:9" s="165" customFormat="1" ht="20.149999999999999" customHeight="1" x14ac:dyDescent="0.25">
      <c r="B74" s="53" t="s">
        <v>51</v>
      </c>
      <c r="C74" s="54" t="s">
        <v>52</v>
      </c>
      <c r="D74" s="29"/>
      <c r="E74" s="55"/>
      <c r="F74" s="47"/>
      <c r="G74" s="21"/>
      <c r="H74" s="60"/>
      <c r="I74" s="264"/>
    </row>
    <row r="75" spans="2:9" s="165" customFormat="1" ht="8.25" customHeight="1" x14ac:dyDescent="0.25">
      <c r="B75" s="31"/>
      <c r="C75" s="19"/>
      <c r="D75" s="19"/>
      <c r="E75" s="19"/>
      <c r="F75" s="47"/>
      <c r="G75" s="21"/>
      <c r="H75" s="60"/>
      <c r="I75" s="264"/>
    </row>
    <row r="76" spans="2:9" s="165" customFormat="1" ht="20.149999999999999" customHeight="1" x14ac:dyDescent="0.25">
      <c r="B76" s="31"/>
      <c r="C76" s="19" t="s">
        <v>53</v>
      </c>
      <c r="D76" s="19"/>
      <c r="E76" s="19"/>
      <c r="F76" s="23" t="s">
        <v>54</v>
      </c>
      <c r="G76" s="60"/>
      <c r="H76" s="60"/>
      <c r="I76" s="264"/>
    </row>
    <row r="77" spans="2:9" s="165" customFormat="1" ht="8.25" customHeight="1" x14ac:dyDescent="0.25">
      <c r="B77" s="31"/>
      <c r="C77" s="19"/>
      <c r="D77" s="19"/>
      <c r="E77" s="19"/>
      <c r="F77" s="47"/>
      <c r="G77" s="60"/>
      <c r="H77" s="60"/>
      <c r="I77" s="264"/>
    </row>
    <row r="78" spans="2:9" s="165" customFormat="1" ht="20.149999999999999" customHeight="1" x14ac:dyDescent="0.25">
      <c r="B78" s="31"/>
      <c r="C78" s="19" t="s">
        <v>55</v>
      </c>
      <c r="D78" s="19"/>
      <c r="E78" s="19"/>
      <c r="F78" s="23" t="s">
        <v>54</v>
      </c>
      <c r="G78" s="60"/>
      <c r="H78" s="60"/>
      <c r="I78" s="264"/>
    </row>
    <row r="79" spans="2:9" s="165" customFormat="1" ht="9.75" customHeight="1" x14ac:dyDescent="0.25">
      <c r="B79" s="31"/>
      <c r="C79" s="19"/>
      <c r="D79" s="19"/>
      <c r="E79" s="19"/>
      <c r="F79" s="47"/>
      <c r="G79" s="60"/>
      <c r="H79" s="60"/>
      <c r="I79" s="264"/>
    </row>
    <row r="80" spans="2:9" s="165" customFormat="1" ht="20.149999999999999" customHeight="1" x14ac:dyDescent="0.25">
      <c r="B80" s="31"/>
      <c r="C80" s="19" t="s">
        <v>56</v>
      </c>
      <c r="D80" s="19"/>
      <c r="E80" s="19"/>
      <c r="F80" s="23" t="s">
        <v>54</v>
      </c>
      <c r="G80" s="60"/>
      <c r="H80" s="60"/>
      <c r="I80" s="264"/>
    </row>
    <row r="81" spans="2:10" s="165" customFormat="1" ht="9" customHeight="1" x14ac:dyDescent="0.25">
      <c r="B81" s="31"/>
      <c r="C81" s="19"/>
      <c r="D81" s="19"/>
      <c r="E81" s="19"/>
      <c r="F81" s="23"/>
      <c r="G81" s="60"/>
      <c r="H81" s="60"/>
      <c r="I81" s="264"/>
    </row>
    <row r="82" spans="2:10" s="165" customFormat="1" ht="20.149999999999999" customHeight="1" x14ac:dyDescent="0.25">
      <c r="B82" s="31"/>
      <c r="C82" s="19" t="s">
        <v>232</v>
      </c>
      <c r="D82" s="19"/>
      <c r="E82" s="19"/>
      <c r="F82" s="23" t="s">
        <v>54</v>
      </c>
      <c r="G82" s="60"/>
      <c r="H82" s="60"/>
      <c r="I82" s="264"/>
    </row>
    <row r="83" spans="2:10" s="165" customFormat="1" ht="8.25" customHeight="1" x14ac:dyDescent="0.25">
      <c r="B83" s="31"/>
      <c r="C83" s="19"/>
      <c r="D83" s="19"/>
      <c r="E83" s="19"/>
      <c r="F83" s="23"/>
      <c r="G83" s="60"/>
      <c r="H83" s="60"/>
      <c r="I83" s="264"/>
    </row>
    <row r="84" spans="2:10" s="165" customFormat="1" ht="20.149999999999999" customHeight="1" x14ac:dyDescent="0.25">
      <c r="B84" s="53" t="s">
        <v>57</v>
      </c>
      <c r="C84" s="54" t="s">
        <v>58</v>
      </c>
      <c r="D84" s="29"/>
      <c r="E84" s="55"/>
      <c r="F84" s="23" t="s">
        <v>54</v>
      </c>
      <c r="G84" s="21"/>
      <c r="H84" s="60"/>
      <c r="I84" s="264"/>
    </row>
    <row r="85" spans="2:10" s="165" customFormat="1" ht="9" customHeight="1" x14ac:dyDescent="0.25">
      <c r="B85" s="31"/>
      <c r="C85" s="19"/>
      <c r="D85" s="19"/>
      <c r="E85" s="19"/>
      <c r="F85" s="47"/>
      <c r="G85" s="21"/>
      <c r="H85" s="60"/>
      <c r="I85" s="264"/>
    </row>
    <row r="86" spans="2:10" s="165" customFormat="1" ht="20.149999999999999" customHeight="1" x14ac:dyDescent="0.25">
      <c r="B86" s="289" t="s">
        <v>59</v>
      </c>
      <c r="C86" s="226" t="s">
        <v>60</v>
      </c>
      <c r="D86" s="290"/>
      <c r="E86" s="291"/>
      <c r="F86" s="237" t="s">
        <v>61</v>
      </c>
      <c r="G86" s="292"/>
      <c r="H86" s="293"/>
      <c r="I86" s="294"/>
    </row>
    <row r="87" spans="2:10" s="165" customFormat="1" ht="6.75" customHeight="1" thickBot="1" x14ac:dyDescent="0.3">
      <c r="B87" s="32"/>
      <c r="C87" s="5"/>
      <c r="D87" s="5"/>
      <c r="E87" s="5"/>
      <c r="F87" s="42"/>
      <c r="G87" s="45"/>
      <c r="H87" s="43"/>
      <c r="I87" s="177"/>
    </row>
    <row r="88" spans="2:10" s="165" customFormat="1" ht="20.149999999999999" customHeight="1" thickBot="1" x14ac:dyDescent="0.3">
      <c r="B88" s="33" t="s">
        <v>62</v>
      </c>
      <c r="C88" s="34"/>
      <c r="D88" s="49"/>
      <c r="E88" s="34"/>
      <c r="F88" s="50"/>
      <c r="G88" s="35"/>
      <c r="H88" s="174"/>
      <c r="I88" s="175"/>
    </row>
    <row r="89" spans="2:10" s="165" customFormat="1" ht="20.149999999999999" customHeight="1" x14ac:dyDescent="0.25">
      <c r="B89" s="4"/>
      <c r="C89" s="5"/>
      <c r="D89" s="5"/>
      <c r="E89" s="5"/>
      <c r="F89" s="111"/>
      <c r="G89" s="6"/>
      <c r="H89" s="80"/>
      <c r="I89" s="178"/>
    </row>
    <row r="90" spans="2:10" s="165" customFormat="1" ht="20.149999999999999" customHeight="1" x14ac:dyDescent="0.25">
      <c r="B90" s="4"/>
      <c r="C90" s="5"/>
      <c r="D90" s="5"/>
      <c r="E90" s="5"/>
      <c r="F90" s="111"/>
      <c r="G90" s="6"/>
      <c r="H90" s="80"/>
      <c r="I90" s="178"/>
    </row>
    <row r="91" spans="2:10" s="165" customFormat="1" ht="16" customHeight="1" thickBot="1" x14ac:dyDescent="0.3">
      <c r="B91" s="46"/>
      <c r="C91" s="58"/>
      <c r="D91" s="38"/>
      <c r="E91" s="38"/>
      <c r="F91" s="112"/>
      <c r="G91" s="59"/>
      <c r="H91" s="59"/>
      <c r="I91" s="94" t="s">
        <v>63</v>
      </c>
    </row>
    <row r="92" spans="2:10" s="165" customFormat="1" ht="16" customHeight="1" x14ac:dyDescent="0.25">
      <c r="B92" s="8" t="s">
        <v>2</v>
      </c>
      <c r="C92" s="9" t="s">
        <v>3</v>
      </c>
      <c r="D92" s="9"/>
      <c r="E92" s="9"/>
      <c r="F92" s="10" t="s">
        <v>4</v>
      </c>
      <c r="G92" s="11" t="s">
        <v>5</v>
      </c>
      <c r="H92" s="166" t="s">
        <v>6</v>
      </c>
      <c r="I92" s="167" t="s">
        <v>7</v>
      </c>
    </row>
    <row r="93" spans="2:10" s="165" customFormat="1" ht="16" customHeight="1" thickBot="1" x14ac:dyDescent="0.3">
      <c r="B93" s="12"/>
      <c r="C93" s="13"/>
      <c r="D93" s="13"/>
      <c r="E93" s="13"/>
      <c r="F93" s="14"/>
      <c r="G93" s="15"/>
      <c r="H93" s="168" t="s">
        <v>8</v>
      </c>
      <c r="I93" s="169" t="s">
        <v>8</v>
      </c>
    </row>
    <row r="94" spans="2:10" s="165" customFormat="1" ht="24" customHeight="1" x14ac:dyDescent="0.25">
      <c r="B94" s="258" t="s">
        <v>64</v>
      </c>
      <c r="C94" s="281" t="s">
        <v>65</v>
      </c>
      <c r="D94" s="249"/>
      <c r="E94" s="249"/>
      <c r="F94" s="261"/>
      <c r="G94" s="252"/>
      <c r="H94" s="252"/>
      <c r="I94" s="253"/>
    </row>
    <row r="95" spans="2:10" s="165" customFormat="1" ht="24" customHeight="1" x14ac:dyDescent="0.25">
      <c r="B95" s="53" t="s">
        <v>66</v>
      </c>
      <c r="C95" s="109" t="s">
        <v>67</v>
      </c>
      <c r="D95" s="29"/>
      <c r="E95" s="29"/>
      <c r="F95" s="23"/>
      <c r="G95" s="101"/>
      <c r="H95" s="60"/>
      <c r="I95" s="224"/>
    </row>
    <row r="96" spans="2:10" s="165" customFormat="1" ht="24" customHeight="1" x14ac:dyDescent="0.25">
      <c r="B96" s="61"/>
      <c r="C96" s="99" t="s">
        <v>68</v>
      </c>
      <c r="D96" s="19"/>
      <c r="E96" s="19"/>
      <c r="F96" s="23" t="s">
        <v>69</v>
      </c>
      <c r="G96" s="101">
        <v>36</v>
      </c>
      <c r="H96" s="60"/>
      <c r="I96" s="224">
        <f>G96*H96</f>
        <v>0</v>
      </c>
      <c r="J96" s="310"/>
    </row>
    <row r="97" spans="2:9" s="165" customFormat="1" ht="24" customHeight="1" x14ac:dyDescent="0.25">
      <c r="B97" s="61"/>
      <c r="C97" s="99" t="s">
        <v>70</v>
      </c>
      <c r="D97" s="19"/>
      <c r="E97" s="19"/>
      <c r="F97" s="23" t="s">
        <v>69</v>
      </c>
      <c r="G97" s="101">
        <v>36</v>
      </c>
      <c r="H97" s="60"/>
      <c r="I97" s="224">
        <f t="shared" ref="I97:I107" si="2">G97*H97</f>
        <v>0</v>
      </c>
    </row>
    <row r="98" spans="2:9" s="165" customFormat="1" ht="24" customHeight="1" x14ac:dyDescent="0.25">
      <c r="B98" s="61"/>
      <c r="C98" s="99" t="s">
        <v>71</v>
      </c>
      <c r="D98" s="19"/>
      <c r="E98" s="19"/>
      <c r="F98" s="23" t="s">
        <v>69</v>
      </c>
      <c r="G98" s="101">
        <v>36</v>
      </c>
      <c r="H98" s="60"/>
      <c r="I98" s="224">
        <f t="shared" si="2"/>
        <v>0</v>
      </c>
    </row>
    <row r="99" spans="2:9" s="165" customFormat="1" ht="24" customHeight="1" x14ac:dyDescent="0.25">
      <c r="B99" s="61"/>
      <c r="C99" s="99" t="s">
        <v>72</v>
      </c>
      <c r="D99" s="19"/>
      <c r="E99" s="19"/>
      <c r="F99" s="23" t="s">
        <v>69</v>
      </c>
      <c r="G99" s="101">
        <v>36</v>
      </c>
      <c r="H99" s="60"/>
      <c r="I99" s="224">
        <f t="shared" si="2"/>
        <v>0</v>
      </c>
    </row>
    <row r="100" spans="2:9" s="165" customFormat="1" ht="24" customHeight="1" x14ac:dyDescent="0.25">
      <c r="B100" s="61"/>
      <c r="C100" s="99" t="s">
        <v>73</v>
      </c>
      <c r="D100" s="19"/>
      <c r="E100" s="19"/>
      <c r="F100" s="23" t="s">
        <v>69</v>
      </c>
      <c r="G100" s="101">
        <v>36</v>
      </c>
      <c r="H100" s="60"/>
      <c r="I100" s="224">
        <f t="shared" si="2"/>
        <v>0</v>
      </c>
    </row>
    <row r="101" spans="2:9" s="165" customFormat="1" ht="24" customHeight="1" x14ac:dyDescent="0.25">
      <c r="B101" s="61"/>
      <c r="C101" s="62"/>
      <c r="D101" s="19"/>
      <c r="E101" s="19"/>
      <c r="F101" s="23"/>
      <c r="G101" s="101"/>
      <c r="H101" s="60"/>
      <c r="I101" s="224">
        <f t="shared" si="2"/>
        <v>0</v>
      </c>
    </row>
    <row r="102" spans="2:9" s="165" customFormat="1" ht="24" customHeight="1" x14ac:dyDescent="0.25">
      <c r="B102" s="53" t="s">
        <v>74</v>
      </c>
      <c r="C102" s="109" t="s">
        <v>75</v>
      </c>
      <c r="D102" s="19"/>
      <c r="E102" s="19"/>
      <c r="F102" s="23"/>
      <c r="G102" s="101"/>
      <c r="H102" s="60"/>
      <c r="I102" s="224">
        <f t="shared" si="2"/>
        <v>0</v>
      </c>
    </row>
    <row r="103" spans="2:9" s="165" customFormat="1" ht="24" customHeight="1" x14ac:dyDescent="0.25">
      <c r="B103" s="61"/>
      <c r="C103" s="99" t="s">
        <v>68</v>
      </c>
      <c r="D103" s="19"/>
      <c r="E103" s="19"/>
      <c r="F103" s="23" t="s">
        <v>69</v>
      </c>
      <c r="G103" s="101">
        <v>36</v>
      </c>
      <c r="H103" s="60"/>
      <c r="I103" s="224">
        <f t="shared" si="2"/>
        <v>0</v>
      </c>
    </row>
    <row r="104" spans="2:9" s="165" customFormat="1" ht="24" customHeight="1" x14ac:dyDescent="0.25">
      <c r="B104" s="61"/>
      <c r="C104" s="99" t="s">
        <v>70</v>
      </c>
      <c r="D104" s="19"/>
      <c r="E104" s="19"/>
      <c r="F104" s="23" t="s">
        <v>69</v>
      </c>
      <c r="G104" s="101">
        <v>36</v>
      </c>
      <c r="H104" s="60"/>
      <c r="I104" s="224">
        <f t="shared" si="2"/>
        <v>0</v>
      </c>
    </row>
    <row r="105" spans="2:9" s="165" customFormat="1" ht="24" customHeight="1" x14ac:dyDescent="0.25">
      <c r="B105" s="61"/>
      <c r="C105" s="99" t="s">
        <v>71</v>
      </c>
      <c r="D105" s="19"/>
      <c r="E105" s="19"/>
      <c r="F105" s="23" t="s">
        <v>69</v>
      </c>
      <c r="G105" s="101">
        <v>36</v>
      </c>
      <c r="H105" s="60"/>
      <c r="I105" s="224">
        <f t="shared" si="2"/>
        <v>0</v>
      </c>
    </row>
    <row r="106" spans="2:9" s="165" customFormat="1" ht="24" customHeight="1" x14ac:dyDescent="0.25">
      <c r="B106" s="61"/>
      <c r="C106" s="99" t="s">
        <v>72</v>
      </c>
      <c r="D106" s="19"/>
      <c r="E106" s="19"/>
      <c r="F106" s="23" t="s">
        <v>69</v>
      </c>
      <c r="G106" s="101">
        <v>36</v>
      </c>
      <c r="H106" s="60"/>
      <c r="I106" s="224">
        <f t="shared" si="2"/>
        <v>0</v>
      </c>
    </row>
    <row r="107" spans="2:9" s="165" customFormat="1" ht="24" customHeight="1" x14ac:dyDescent="0.25">
      <c r="B107" s="61"/>
      <c r="C107" s="99" t="s">
        <v>76</v>
      </c>
      <c r="D107" s="19"/>
      <c r="E107" s="19"/>
      <c r="F107" s="23" t="s">
        <v>69</v>
      </c>
      <c r="G107" s="101">
        <v>36</v>
      </c>
      <c r="H107" s="60"/>
      <c r="I107" s="224">
        <f t="shared" si="2"/>
        <v>0</v>
      </c>
    </row>
    <row r="108" spans="2:9" s="165" customFormat="1" ht="24" customHeight="1" x14ac:dyDescent="0.25">
      <c r="B108" s="61"/>
      <c r="C108" s="99"/>
      <c r="D108" s="19"/>
      <c r="E108" s="19"/>
      <c r="F108" s="23"/>
      <c r="G108" s="101"/>
      <c r="H108" s="60"/>
      <c r="I108" s="224"/>
    </row>
    <row r="109" spans="2:9" s="165" customFormat="1" ht="24" customHeight="1" x14ac:dyDescent="0.25">
      <c r="B109" s="53" t="s">
        <v>77</v>
      </c>
      <c r="C109" s="109" t="s">
        <v>78</v>
      </c>
      <c r="D109" s="19"/>
      <c r="E109" s="19"/>
      <c r="F109" s="23"/>
      <c r="G109" s="101"/>
      <c r="H109" s="60"/>
      <c r="I109" s="224"/>
    </row>
    <row r="110" spans="2:9" s="165" customFormat="1" ht="24" customHeight="1" x14ac:dyDescent="0.25">
      <c r="B110" s="61"/>
      <c r="C110" s="99" t="s">
        <v>79</v>
      </c>
      <c r="D110" s="19"/>
      <c r="E110" s="19"/>
      <c r="F110" s="23" t="s">
        <v>69</v>
      </c>
      <c r="G110" s="101">
        <v>36</v>
      </c>
      <c r="H110" s="101"/>
      <c r="I110" s="224">
        <f>G110*H110</f>
        <v>0</v>
      </c>
    </row>
    <row r="111" spans="2:9" s="165" customFormat="1" ht="24" customHeight="1" x14ac:dyDescent="0.25">
      <c r="B111" s="61"/>
      <c r="C111" s="99" t="s">
        <v>80</v>
      </c>
      <c r="D111" s="19"/>
      <c r="E111" s="19"/>
      <c r="F111" s="23" t="s">
        <v>69</v>
      </c>
      <c r="G111" s="101">
        <v>36</v>
      </c>
      <c r="H111" s="101"/>
      <c r="I111" s="224">
        <f t="shared" ref="I111:I130" si="3">G111*H111</f>
        <v>0</v>
      </c>
    </row>
    <row r="112" spans="2:9" s="165" customFormat="1" ht="24" customHeight="1" x14ac:dyDescent="0.25">
      <c r="B112" s="61"/>
      <c r="C112" s="99" t="s">
        <v>81</v>
      </c>
      <c r="D112" s="19"/>
      <c r="E112" s="19"/>
      <c r="F112" s="23" t="s">
        <v>69</v>
      </c>
      <c r="G112" s="101">
        <v>36</v>
      </c>
      <c r="H112" s="101"/>
      <c r="I112" s="224">
        <f t="shared" si="3"/>
        <v>0</v>
      </c>
    </row>
    <row r="113" spans="2:9" s="165" customFormat="1" ht="24" customHeight="1" x14ac:dyDescent="0.25">
      <c r="B113" s="61"/>
      <c r="C113" s="99" t="s">
        <v>82</v>
      </c>
      <c r="D113" s="19"/>
      <c r="E113" s="19"/>
      <c r="F113" s="23" t="s">
        <v>69</v>
      </c>
      <c r="G113" s="101">
        <v>36</v>
      </c>
      <c r="H113" s="101"/>
      <c r="I113" s="224">
        <f t="shared" si="3"/>
        <v>0</v>
      </c>
    </row>
    <row r="114" spans="2:9" s="165" customFormat="1" ht="24" customHeight="1" x14ac:dyDescent="0.25">
      <c r="B114" s="61"/>
      <c r="C114" s="99" t="s">
        <v>83</v>
      </c>
      <c r="D114" s="19"/>
      <c r="E114" s="19"/>
      <c r="F114" s="23" t="s">
        <v>69</v>
      </c>
      <c r="G114" s="101">
        <v>36</v>
      </c>
      <c r="H114" s="101"/>
      <c r="I114" s="224">
        <f t="shared" si="3"/>
        <v>0</v>
      </c>
    </row>
    <row r="115" spans="2:9" s="165" customFormat="1" ht="24" customHeight="1" x14ac:dyDescent="0.25">
      <c r="B115" s="61"/>
      <c r="C115" s="99" t="s">
        <v>84</v>
      </c>
      <c r="D115" s="19"/>
      <c r="E115" s="19"/>
      <c r="F115" s="23" t="s">
        <v>69</v>
      </c>
      <c r="G115" s="101">
        <v>36</v>
      </c>
      <c r="H115" s="101"/>
      <c r="I115" s="224">
        <f t="shared" si="3"/>
        <v>0</v>
      </c>
    </row>
    <row r="116" spans="2:9" s="165" customFormat="1" ht="24" customHeight="1" x14ac:dyDescent="0.25">
      <c r="B116" s="61"/>
      <c r="C116" s="99"/>
      <c r="D116" s="19"/>
      <c r="E116" s="19"/>
      <c r="F116" s="23"/>
      <c r="G116" s="101"/>
      <c r="H116" s="101"/>
      <c r="I116" s="224">
        <f t="shared" si="3"/>
        <v>0</v>
      </c>
    </row>
    <row r="117" spans="2:9" s="165" customFormat="1" ht="24" customHeight="1" x14ac:dyDescent="0.25">
      <c r="B117" s="651" t="s">
        <v>435</v>
      </c>
      <c r="C117" s="670" t="s">
        <v>436</v>
      </c>
      <c r="D117" s="671"/>
      <c r="E117" s="672"/>
      <c r="F117" s="23"/>
      <c r="G117" s="101"/>
      <c r="H117" s="101"/>
      <c r="I117" s="224">
        <f t="shared" si="3"/>
        <v>0</v>
      </c>
    </row>
    <row r="118" spans="2:9" s="165" customFormat="1" ht="24" customHeight="1" x14ac:dyDescent="0.35">
      <c r="B118" s="652" t="s">
        <v>437</v>
      </c>
      <c r="C118" s="713" t="s">
        <v>447</v>
      </c>
      <c r="D118" s="714"/>
      <c r="E118" s="715"/>
      <c r="F118" s="653"/>
      <c r="G118" s="101"/>
      <c r="H118" s="101"/>
      <c r="I118" s="224">
        <f t="shared" si="3"/>
        <v>0</v>
      </c>
    </row>
    <row r="119" spans="2:9" s="165" customFormat="1" ht="24" customHeight="1" x14ac:dyDescent="0.35">
      <c r="B119" s="652" t="s">
        <v>440</v>
      </c>
      <c r="C119" s="656" t="s">
        <v>444</v>
      </c>
      <c r="D119" s="657"/>
      <c r="E119" s="658"/>
      <c r="F119" s="653" t="s">
        <v>313</v>
      </c>
      <c r="G119" s="101"/>
      <c r="H119" s="101"/>
      <c r="I119" s="224">
        <f t="shared" si="3"/>
        <v>0</v>
      </c>
    </row>
    <row r="120" spans="2:9" s="165" customFormat="1" ht="24" customHeight="1" x14ac:dyDescent="0.35">
      <c r="B120" s="652" t="s">
        <v>441</v>
      </c>
      <c r="C120" s="656" t="s">
        <v>445</v>
      </c>
      <c r="D120" s="657"/>
      <c r="E120" s="658"/>
      <c r="F120" s="653" t="s">
        <v>313</v>
      </c>
      <c r="G120" s="101">
        <v>1</v>
      </c>
      <c r="H120" s="322">
        <v>346400890</v>
      </c>
      <c r="I120" s="224">
        <f t="shared" si="3"/>
        <v>346400890</v>
      </c>
    </row>
    <row r="121" spans="2:9" s="165" customFormat="1" ht="24" customHeight="1" x14ac:dyDescent="0.35">
      <c r="B121" s="652" t="s">
        <v>442</v>
      </c>
      <c r="C121" s="656" t="s">
        <v>446</v>
      </c>
      <c r="D121" s="657"/>
      <c r="E121" s="658"/>
      <c r="F121" s="653" t="s">
        <v>313</v>
      </c>
      <c r="G121" s="101"/>
      <c r="H121" s="101"/>
      <c r="I121" s="224">
        <f t="shared" si="3"/>
        <v>0</v>
      </c>
    </row>
    <row r="122" spans="2:9" s="165" customFormat="1" ht="24" customHeight="1" x14ac:dyDescent="0.35">
      <c r="B122" s="652" t="s">
        <v>443</v>
      </c>
      <c r="C122" s="713" t="s">
        <v>449</v>
      </c>
      <c r="D122" s="714"/>
      <c r="E122" s="715"/>
      <c r="F122" s="653" t="s">
        <v>313</v>
      </c>
      <c r="G122" s="101">
        <v>1</v>
      </c>
      <c r="H122" s="322">
        <v>576192470</v>
      </c>
      <c r="I122" s="224">
        <f t="shared" si="3"/>
        <v>576192470</v>
      </c>
    </row>
    <row r="123" spans="2:9" s="165" customFormat="1" ht="24" customHeight="1" x14ac:dyDescent="0.35">
      <c r="B123" s="652" t="s">
        <v>448</v>
      </c>
      <c r="C123" s="656" t="s">
        <v>450</v>
      </c>
      <c r="D123" s="657"/>
      <c r="E123" s="658"/>
      <c r="F123" s="653" t="s">
        <v>313</v>
      </c>
      <c r="G123" s="101">
        <v>1</v>
      </c>
      <c r="H123" s="322">
        <v>307161987</v>
      </c>
      <c r="I123" s="224">
        <f t="shared" si="3"/>
        <v>307161987</v>
      </c>
    </row>
    <row r="124" spans="2:9" s="165" customFormat="1" ht="24" customHeight="1" x14ac:dyDescent="0.25">
      <c r="B124" s="652"/>
      <c r="C124" s="656"/>
      <c r="D124" s="657"/>
      <c r="E124" s="658"/>
      <c r="F124" s="654"/>
      <c r="G124" s="101"/>
      <c r="H124" s="60"/>
      <c r="I124" s="224">
        <f t="shared" si="3"/>
        <v>0</v>
      </c>
    </row>
    <row r="125" spans="2:9" s="165" customFormat="1" ht="24" customHeight="1" x14ac:dyDescent="0.25">
      <c r="B125" s="652" t="s">
        <v>438</v>
      </c>
      <c r="C125" s="673" t="s">
        <v>439</v>
      </c>
      <c r="D125" s="674"/>
      <c r="E125" s="675"/>
      <c r="F125" s="659" t="s">
        <v>207</v>
      </c>
      <c r="G125" s="101"/>
      <c r="H125" s="60"/>
      <c r="I125" s="224"/>
    </row>
    <row r="126" spans="2:9" s="165" customFormat="1" ht="24" customHeight="1" x14ac:dyDescent="0.25">
      <c r="B126" s="716"/>
      <c r="C126" s="656"/>
      <c r="D126" s="657"/>
      <c r="E126" s="717"/>
      <c r="F126" s="718"/>
      <c r="G126" s="101"/>
      <c r="H126" s="60"/>
      <c r="I126" s="224"/>
    </row>
    <row r="127" spans="2:9" s="165" customFormat="1" ht="24" customHeight="1" x14ac:dyDescent="0.25">
      <c r="B127" s="53" t="s">
        <v>85</v>
      </c>
      <c r="C127" s="109" t="s">
        <v>86</v>
      </c>
      <c r="D127" s="19"/>
      <c r="E127" s="19"/>
      <c r="F127" s="23"/>
      <c r="G127" s="101"/>
      <c r="H127" s="60"/>
      <c r="I127" s="224"/>
    </row>
    <row r="128" spans="2:9" s="165" customFormat="1" ht="24" customHeight="1" x14ac:dyDescent="0.25">
      <c r="B128" s="53"/>
      <c r="C128" s="109"/>
      <c r="D128" s="19"/>
      <c r="E128" s="19"/>
      <c r="F128" s="23"/>
      <c r="G128" s="101"/>
      <c r="H128" s="60"/>
      <c r="I128" s="224"/>
    </row>
    <row r="129" spans="2:9" s="165" customFormat="1" ht="24" customHeight="1" x14ac:dyDescent="0.25">
      <c r="B129" s="61"/>
      <c r="C129" s="99" t="s">
        <v>87</v>
      </c>
      <c r="D129" s="19"/>
      <c r="E129" s="19"/>
      <c r="F129" s="23" t="s">
        <v>88</v>
      </c>
      <c r="G129" s="101">
        <v>300</v>
      </c>
      <c r="H129" s="60"/>
      <c r="I129" s="224">
        <f t="shared" si="3"/>
        <v>0</v>
      </c>
    </row>
    <row r="130" spans="2:9" s="165" customFormat="1" ht="24" customHeight="1" x14ac:dyDescent="0.25">
      <c r="B130" s="61"/>
      <c r="C130" s="99" t="s">
        <v>89</v>
      </c>
      <c r="D130" s="19"/>
      <c r="E130" s="19"/>
      <c r="F130" s="23" t="s">
        <v>88</v>
      </c>
      <c r="G130" s="101">
        <v>240</v>
      </c>
      <c r="H130" s="60"/>
      <c r="I130" s="224">
        <f t="shared" si="3"/>
        <v>0</v>
      </c>
    </row>
    <row r="131" spans="2:9" s="165" customFormat="1" ht="24" customHeight="1" thickBot="1" x14ac:dyDescent="0.3">
      <c r="B131" s="239"/>
      <c r="C131" s="307"/>
      <c r="D131" s="227"/>
      <c r="E131" s="227"/>
      <c r="F131" s="237"/>
      <c r="G131" s="241"/>
      <c r="H131" s="293"/>
      <c r="I131" s="232"/>
    </row>
    <row r="132" spans="2:9" s="165" customFormat="1" ht="24" customHeight="1" thickBot="1" x14ac:dyDescent="0.3">
      <c r="B132" s="33" t="s">
        <v>90</v>
      </c>
      <c r="C132" s="34"/>
      <c r="D132" s="49"/>
      <c r="E132" s="34"/>
      <c r="F132" s="50"/>
      <c r="G132" s="35"/>
      <c r="H132" s="174"/>
      <c r="I132" s="175">
        <f>SUM(I96:I131)</f>
        <v>1229755347</v>
      </c>
    </row>
    <row r="133" spans="2:9" s="165" customFormat="1" ht="24" customHeight="1" thickBot="1" x14ac:dyDescent="0.3">
      <c r="B133" s="4"/>
      <c r="C133" s="5"/>
      <c r="D133" s="5"/>
      <c r="E133" s="5"/>
      <c r="F133" s="111"/>
      <c r="G133" s="6"/>
      <c r="H133" s="80"/>
      <c r="I133" s="178"/>
    </row>
    <row r="134" spans="2:9" s="165" customFormat="1" ht="24" customHeight="1" x14ac:dyDescent="0.25">
      <c r="B134" s="64" t="s">
        <v>91</v>
      </c>
      <c r="C134" s="36"/>
      <c r="D134" s="36"/>
      <c r="E134" s="36"/>
      <c r="F134" s="51"/>
      <c r="G134" s="37"/>
      <c r="H134" s="173"/>
      <c r="I134" s="179"/>
    </row>
    <row r="135" spans="2:9" s="165" customFormat="1" ht="24" customHeight="1" thickBot="1" x14ac:dyDescent="0.3">
      <c r="B135" s="65"/>
      <c r="C135" s="38"/>
      <c r="D135" s="38"/>
      <c r="E135" s="38"/>
      <c r="F135" s="112"/>
      <c r="G135" s="39"/>
      <c r="H135" s="59"/>
      <c r="I135" s="180" t="s">
        <v>92</v>
      </c>
    </row>
    <row r="136" spans="2:9" s="165" customFormat="1" ht="24" customHeight="1" x14ac:dyDescent="0.25">
      <c r="B136" s="64" t="s">
        <v>2</v>
      </c>
      <c r="C136" s="66" t="s">
        <v>3</v>
      </c>
      <c r="D136" s="9"/>
      <c r="E136" s="9"/>
      <c r="F136" s="67" t="s">
        <v>4</v>
      </c>
      <c r="G136" s="11" t="s">
        <v>5</v>
      </c>
      <c r="H136" s="181" t="s">
        <v>6</v>
      </c>
      <c r="I136" s="182" t="s">
        <v>7</v>
      </c>
    </row>
    <row r="137" spans="2:9" s="165" customFormat="1" ht="24" customHeight="1" thickBot="1" x14ac:dyDescent="0.3">
      <c r="B137" s="68"/>
      <c r="C137" s="69"/>
      <c r="D137" s="13"/>
      <c r="E137" s="13"/>
      <c r="F137" s="70"/>
      <c r="G137" s="15"/>
      <c r="H137" s="183" t="s">
        <v>8</v>
      </c>
      <c r="I137" s="184" t="s">
        <v>8</v>
      </c>
    </row>
    <row r="138" spans="2:9" s="165" customFormat="1" ht="24" customHeight="1" x14ac:dyDescent="0.25">
      <c r="B138" s="278">
        <v>2100</v>
      </c>
      <c r="C138" s="271" t="s">
        <v>93</v>
      </c>
      <c r="D138" s="249"/>
      <c r="E138" s="249"/>
      <c r="F138" s="250"/>
      <c r="G138" s="251"/>
      <c r="H138" s="259"/>
      <c r="I138" s="263"/>
    </row>
    <row r="139" spans="2:9" s="165" customFormat="1" ht="24" customHeight="1" x14ac:dyDescent="0.25">
      <c r="B139" s="28"/>
      <c r="C139" s="109"/>
      <c r="D139" s="19"/>
      <c r="E139" s="19"/>
      <c r="F139" s="47"/>
      <c r="G139" s="86"/>
      <c r="H139" s="60"/>
      <c r="I139" s="264"/>
    </row>
    <row r="140" spans="2:9" s="165" customFormat="1" ht="24" customHeight="1" x14ac:dyDescent="0.25">
      <c r="B140" s="28">
        <v>21.01</v>
      </c>
      <c r="C140" s="54" t="s">
        <v>94</v>
      </c>
      <c r="D140" s="29"/>
      <c r="E140" s="19"/>
      <c r="F140" s="47"/>
      <c r="G140" s="86"/>
      <c r="H140" s="60"/>
      <c r="I140" s="264"/>
    </row>
    <row r="141" spans="2:9" s="165" customFormat="1" ht="24" customHeight="1" x14ac:dyDescent="0.25">
      <c r="B141" s="28"/>
      <c r="C141" s="54"/>
      <c r="D141" s="29"/>
      <c r="E141" s="19"/>
      <c r="F141" s="47"/>
      <c r="G141" s="86"/>
      <c r="H141" s="60"/>
      <c r="I141" s="264"/>
    </row>
    <row r="142" spans="2:9" s="165" customFormat="1" ht="24" customHeight="1" x14ac:dyDescent="0.25">
      <c r="B142" s="28"/>
      <c r="C142" s="20" t="s">
        <v>95</v>
      </c>
      <c r="D142" s="29"/>
      <c r="E142" s="19"/>
      <c r="F142" s="47"/>
      <c r="G142" s="86"/>
      <c r="H142" s="60"/>
      <c r="I142" s="264"/>
    </row>
    <row r="143" spans="2:9" s="165" customFormat="1" ht="24" customHeight="1" x14ac:dyDescent="0.25">
      <c r="B143" s="28"/>
      <c r="C143" s="19"/>
      <c r="D143" s="29"/>
      <c r="E143" s="19"/>
      <c r="F143" s="47"/>
      <c r="G143" s="86"/>
      <c r="H143" s="60"/>
      <c r="I143" s="264"/>
    </row>
    <row r="144" spans="2:9" s="165" customFormat="1" ht="24" customHeight="1" x14ac:dyDescent="0.25">
      <c r="B144" s="28"/>
      <c r="C144" s="20" t="s">
        <v>96</v>
      </c>
      <c r="D144" s="29"/>
      <c r="E144" s="19"/>
      <c r="F144" s="23" t="s">
        <v>97</v>
      </c>
      <c r="G144" s="86">
        <v>200</v>
      </c>
      <c r="H144" s="60"/>
      <c r="I144" s="264">
        <f>G144*H144</f>
        <v>0</v>
      </c>
    </row>
    <row r="145" spans="2:9" s="165" customFormat="1" ht="24" customHeight="1" x14ac:dyDescent="0.25">
      <c r="B145" s="28"/>
      <c r="C145" s="54"/>
      <c r="D145" s="29"/>
      <c r="E145" s="19"/>
      <c r="F145" s="23"/>
      <c r="G145" s="86"/>
      <c r="H145" s="60"/>
      <c r="I145" s="264"/>
    </row>
    <row r="146" spans="2:9" s="165" customFormat="1" ht="24" customHeight="1" x14ac:dyDescent="0.25">
      <c r="B146" s="28" t="s">
        <v>98</v>
      </c>
      <c r="C146" s="54" t="s">
        <v>99</v>
      </c>
      <c r="D146" s="29"/>
      <c r="E146" s="19"/>
      <c r="F146" s="23"/>
      <c r="G146" s="86"/>
      <c r="H146" s="60"/>
      <c r="I146" s="264"/>
    </row>
    <row r="147" spans="2:9" s="165" customFormat="1" ht="24" customHeight="1" x14ac:dyDescent="0.25">
      <c r="B147" s="28"/>
      <c r="C147" s="54"/>
      <c r="D147" s="29"/>
      <c r="E147" s="19"/>
      <c r="F147" s="23"/>
      <c r="G147" s="86"/>
      <c r="H147" s="60"/>
      <c r="I147" s="264"/>
    </row>
    <row r="148" spans="2:9" s="165" customFormat="1" ht="24" customHeight="1" x14ac:dyDescent="0.25">
      <c r="B148" s="22"/>
      <c r="C148" s="20" t="s">
        <v>100</v>
      </c>
      <c r="D148" s="19"/>
      <c r="E148" s="19"/>
      <c r="F148" s="23"/>
      <c r="G148" s="73"/>
      <c r="H148" s="223"/>
      <c r="I148" s="264"/>
    </row>
    <row r="149" spans="2:9" s="165" customFormat="1" ht="24" customHeight="1" x14ac:dyDescent="0.25">
      <c r="B149" s="22"/>
      <c r="C149" s="20" t="s">
        <v>101</v>
      </c>
      <c r="D149" s="19"/>
      <c r="E149" s="19"/>
      <c r="F149" s="23" t="s">
        <v>54</v>
      </c>
      <c r="G149" s="86"/>
      <c r="H149" s="223"/>
      <c r="I149" s="264"/>
    </row>
    <row r="150" spans="2:9" s="165" customFormat="1" ht="24" customHeight="1" x14ac:dyDescent="0.25">
      <c r="B150" s="22"/>
      <c r="C150" s="20"/>
      <c r="D150" s="19"/>
      <c r="E150" s="19"/>
      <c r="F150" s="23"/>
      <c r="G150" s="73"/>
      <c r="H150" s="223"/>
      <c r="I150" s="264"/>
    </row>
    <row r="151" spans="2:9" s="165" customFormat="1" ht="24" customHeight="1" x14ac:dyDescent="0.25">
      <c r="B151" s="28" t="s">
        <v>102</v>
      </c>
      <c r="C151" s="54" t="s">
        <v>103</v>
      </c>
      <c r="D151" s="19"/>
      <c r="E151" s="19"/>
      <c r="F151" s="23" t="s">
        <v>38</v>
      </c>
      <c r="G151" s="73"/>
      <c r="H151" s="223"/>
      <c r="I151" s="264"/>
    </row>
    <row r="152" spans="2:9" s="165" customFormat="1" ht="24" customHeight="1" x14ac:dyDescent="0.25">
      <c r="B152" s="28"/>
      <c r="C152" s="54"/>
      <c r="D152" s="19"/>
      <c r="E152" s="19"/>
      <c r="F152" s="23"/>
      <c r="G152" s="73"/>
      <c r="H152" s="223"/>
      <c r="I152" s="264"/>
    </row>
    <row r="153" spans="2:9" s="165" customFormat="1" ht="24" customHeight="1" x14ac:dyDescent="0.25">
      <c r="B153" s="28"/>
      <c r="C153" s="54" t="s">
        <v>104</v>
      </c>
      <c r="D153" s="19"/>
      <c r="E153" s="19"/>
      <c r="F153" s="23"/>
      <c r="G153" s="73"/>
      <c r="H153" s="223"/>
      <c r="I153" s="264"/>
    </row>
    <row r="154" spans="2:9" s="165" customFormat="1" ht="24" customHeight="1" x14ac:dyDescent="0.25">
      <c r="B154" s="28"/>
      <c r="C154" s="54"/>
      <c r="D154" s="19"/>
      <c r="E154" s="19"/>
      <c r="F154" s="23"/>
      <c r="G154" s="73"/>
      <c r="H154" s="223"/>
      <c r="I154" s="264"/>
    </row>
    <row r="155" spans="2:9" s="165" customFormat="1" ht="24" customHeight="1" x14ac:dyDescent="0.25">
      <c r="B155" s="28"/>
      <c r="C155" s="20" t="s">
        <v>105</v>
      </c>
      <c r="D155" s="19"/>
      <c r="E155" s="19"/>
      <c r="F155" s="23" t="s">
        <v>106</v>
      </c>
      <c r="G155" s="73"/>
      <c r="H155" s="223"/>
      <c r="I155" s="264"/>
    </row>
    <row r="156" spans="2:9" s="165" customFormat="1" ht="24" customHeight="1" x14ac:dyDescent="0.25">
      <c r="B156" s="28"/>
      <c r="C156" s="54"/>
      <c r="D156" s="19"/>
      <c r="E156" s="19"/>
      <c r="F156" s="23"/>
      <c r="G156" s="73"/>
      <c r="H156" s="223"/>
      <c r="I156" s="264"/>
    </row>
    <row r="157" spans="2:9" s="165" customFormat="1" ht="24" customHeight="1" x14ac:dyDescent="0.25">
      <c r="B157" s="28"/>
      <c r="C157" s="20" t="s">
        <v>107</v>
      </c>
      <c r="D157" s="19"/>
      <c r="E157" s="19"/>
      <c r="F157" s="23" t="s">
        <v>106</v>
      </c>
      <c r="G157" s="73"/>
      <c r="H157" s="223"/>
      <c r="I157" s="264"/>
    </row>
    <row r="158" spans="2:9" s="165" customFormat="1" ht="24" customHeight="1" x14ac:dyDescent="0.25">
      <c r="B158" s="28"/>
      <c r="C158" s="54"/>
      <c r="D158" s="19"/>
      <c r="E158" s="19"/>
      <c r="F158" s="23"/>
      <c r="G158" s="73"/>
      <c r="H158" s="223"/>
      <c r="I158" s="264"/>
    </row>
    <row r="159" spans="2:9" s="165" customFormat="1" ht="24" customHeight="1" x14ac:dyDescent="0.25">
      <c r="B159" s="28"/>
      <c r="C159" s="54" t="s">
        <v>108</v>
      </c>
      <c r="D159" s="19"/>
      <c r="E159" s="19"/>
      <c r="F159" s="23"/>
      <c r="G159" s="73"/>
      <c r="H159" s="223"/>
      <c r="I159" s="264"/>
    </row>
    <row r="160" spans="2:9" s="165" customFormat="1" ht="24" customHeight="1" x14ac:dyDescent="0.25">
      <c r="B160" s="28"/>
      <c r="C160" s="54"/>
      <c r="D160" s="19"/>
      <c r="E160" s="19"/>
      <c r="F160" s="23"/>
      <c r="G160" s="73"/>
      <c r="H160" s="223"/>
      <c r="I160" s="264"/>
    </row>
    <row r="161" spans="2:9" s="165" customFormat="1" ht="24" customHeight="1" x14ac:dyDescent="0.25">
      <c r="B161" s="28"/>
      <c r="C161" s="20" t="s">
        <v>109</v>
      </c>
      <c r="D161" s="19"/>
      <c r="E161" s="19"/>
      <c r="F161" s="23" t="s">
        <v>106</v>
      </c>
      <c r="G161" s="73">
        <v>1000</v>
      </c>
      <c r="H161" s="223"/>
      <c r="I161" s="264">
        <f>G161*H161</f>
        <v>0</v>
      </c>
    </row>
    <row r="162" spans="2:9" s="165" customFormat="1" ht="24" customHeight="1" x14ac:dyDescent="0.25">
      <c r="B162" s="28"/>
      <c r="C162" s="54"/>
      <c r="D162" s="19"/>
      <c r="E162" s="19"/>
      <c r="F162" s="23"/>
      <c r="G162" s="73"/>
      <c r="H162" s="223"/>
      <c r="I162" s="264"/>
    </row>
    <row r="163" spans="2:9" s="165" customFormat="1" ht="24" customHeight="1" x14ac:dyDescent="0.25">
      <c r="B163" s="28"/>
      <c r="C163" s="20" t="s">
        <v>110</v>
      </c>
      <c r="D163" s="19"/>
      <c r="E163" s="19"/>
      <c r="F163" s="23" t="s">
        <v>106</v>
      </c>
      <c r="G163" s="73">
        <v>1000</v>
      </c>
      <c r="H163" s="223"/>
      <c r="I163" s="264">
        <f>G163*H163</f>
        <v>0</v>
      </c>
    </row>
    <row r="164" spans="2:9" s="165" customFormat="1" ht="24" customHeight="1" x14ac:dyDescent="0.25">
      <c r="B164" s="22"/>
      <c r="C164" s="20"/>
      <c r="D164" s="19"/>
      <c r="E164" s="19"/>
      <c r="F164" s="23"/>
      <c r="G164" s="73"/>
      <c r="H164" s="223"/>
      <c r="I164" s="264"/>
    </row>
    <row r="165" spans="2:9" s="165" customFormat="1" ht="24" customHeight="1" x14ac:dyDescent="0.25">
      <c r="B165" s="28" t="s">
        <v>111</v>
      </c>
      <c r="C165" s="54" t="s">
        <v>112</v>
      </c>
      <c r="D165" s="19"/>
      <c r="E165" s="19"/>
      <c r="F165" s="23" t="s">
        <v>38</v>
      </c>
      <c r="G165" s="73"/>
      <c r="H165" s="223"/>
      <c r="I165" s="264"/>
    </row>
    <row r="166" spans="2:9" s="165" customFormat="1" ht="24" customHeight="1" x14ac:dyDescent="0.25">
      <c r="B166" s="22"/>
      <c r="C166" s="20"/>
      <c r="D166" s="19"/>
      <c r="E166" s="19"/>
      <c r="F166" s="23"/>
      <c r="G166" s="73"/>
      <c r="H166" s="223"/>
      <c r="I166" s="264"/>
    </row>
    <row r="167" spans="2:9" s="165" customFormat="1" ht="24" customHeight="1" x14ac:dyDescent="0.25">
      <c r="B167" s="22"/>
      <c r="C167" s="20" t="s">
        <v>113</v>
      </c>
      <c r="D167" s="19"/>
      <c r="E167" s="19"/>
      <c r="F167" s="23" t="s">
        <v>106</v>
      </c>
      <c r="G167" s="73">
        <f>292*50</f>
        <v>14600</v>
      </c>
      <c r="H167" s="223"/>
      <c r="I167" s="264"/>
    </row>
    <row r="168" spans="2:9" s="165" customFormat="1" ht="24" customHeight="1" x14ac:dyDescent="0.25">
      <c r="B168" s="22"/>
      <c r="C168" s="54"/>
      <c r="D168" s="19"/>
      <c r="E168" s="19"/>
      <c r="F168" s="23"/>
      <c r="G168" s="73"/>
      <c r="H168" s="223"/>
      <c r="I168" s="264"/>
    </row>
    <row r="169" spans="2:9" s="165" customFormat="1" ht="24" customHeight="1" x14ac:dyDescent="0.25">
      <c r="B169" s="31"/>
      <c r="C169" s="20" t="s">
        <v>114</v>
      </c>
      <c r="D169" s="19"/>
      <c r="E169" s="19"/>
      <c r="F169" s="23" t="s">
        <v>106</v>
      </c>
      <c r="G169" s="73"/>
      <c r="H169" s="223"/>
      <c r="I169" s="264"/>
    </row>
    <row r="170" spans="2:9" s="165" customFormat="1" ht="24" customHeight="1" thickBot="1" x14ac:dyDescent="0.3">
      <c r="B170" s="236"/>
      <c r="C170" s="240"/>
      <c r="D170" s="227"/>
      <c r="E170" s="227"/>
      <c r="F170" s="237"/>
      <c r="G170" s="238"/>
      <c r="H170" s="105"/>
      <c r="I170" s="294"/>
    </row>
    <row r="171" spans="2:9" s="165" customFormat="1" ht="24" customHeight="1" thickBot="1" x14ac:dyDescent="0.3">
      <c r="B171" s="33" t="s">
        <v>115</v>
      </c>
      <c r="C171" s="34"/>
      <c r="D171" s="34"/>
      <c r="E171" s="34"/>
      <c r="F171" s="34"/>
      <c r="G171" s="35"/>
      <c r="H171" s="171"/>
      <c r="I171" s="172">
        <f>SUM(I141:I170)</f>
        <v>0</v>
      </c>
    </row>
    <row r="172" spans="2:9" s="165" customFormat="1" ht="24" customHeight="1" x14ac:dyDescent="0.25">
      <c r="B172" s="4"/>
      <c r="C172" s="5"/>
      <c r="D172" s="5"/>
      <c r="E172" s="5"/>
      <c r="F172" s="5"/>
      <c r="G172" s="6"/>
      <c r="H172" s="80"/>
      <c r="I172" s="96"/>
    </row>
    <row r="173" spans="2:9" s="165" customFormat="1" ht="24" customHeight="1" thickBot="1" x14ac:dyDescent="0.3">
      <c r="B173" s="4"/>
      <c r="C173" s="5"/>
      <c r="D173" s="5"/>
      <c r="E173" s="5"/>
      <c r="F173" s="5"/>
      <c r="G173" s="6"/>
      <c r="H173" s="80"/>
      <c r="I173" s="96"/>
    </row>
    <row r="174" spans="2:9" s="165" customFormat="1" ht="24" customHeight="1" x14ac:dyDescent="0.25">
      <c r="B174" s="64" t="s">
        <v>2</v>
      </c>
      <c r="C174" s="66" t="s">
        <v>3</v>
      </c>
      <c r="D174" s="9"/>
      <c r="E174" s="9"/>
      <c r="F174" s="67" t="s">
        <v>4</v>
      </c>
      <c r="G174" s="11" t="s">
        <v>5</v>
      </c>
      <c r="H174" s="181" t="s">
        <v>6</v>
      </c>
      <c r="I174" s="182" t="s">
        <v>7</v>
      </c>
    </row>
    <row r="175" spans="2:9" s="165" customFormat="1" ht="24" customHeight="1" thickBot="1" x14ac:dyDescent="0.3">
      <c r="B175" s="68"/>
      <c r="C175" s="69"/>
      <c r="D175" s="13"/>
      <c r="E175" s="13"/>
      <c r="F175" s="70"/>
      <c r="G175" s="15"/>
      <c r="H175" s="183" t="s">
        <v>8</v>
      </c>
      <c r="I175" s="184" t="s">
        <v>8</v>
      </c>
    </row>
    <row r="176" spans="2:9" s="165" customFormat="1" ht="24" customHeight="1" x14ac:dyDescent="0.25">
      <c r="B176" s="278">
        <v>2200</v>
      </c>
      <c r="C176" s="248" t="s">
        <v>116</v>
      </c>
      <c r="D176" s="249"/>
      <c r="E176" s="243"/>
      <c r="F176" s="279"/>
      <c r="G176" s="280"/>
      <c r="H176" s="262"/>
      <c r="I176" s="263"/>
    </row>
    <row r="177" spans="2:9" s="165" customFormat="1" ht="24" customHeight="1" x14ac:dyDescent="0.25">
      <c r="B177" s="28">
        <v>22.01</v>
      </c>
      <c r="C177" s="54" t="s">
        <v>117</v>
      </c>
      <c r="D177" s="19"/>
      <c r="E177" s="19"/>
      <c r="F177" s="23"/>
      <c r="G177" s="73"/>
      <c r="H177" s="223"/>
      <c r="I177" s="264"/>
    </row>
    <row r="178" spans="2:9" s="165" customFormat="1" ht="24" customHeight="1" x14ac:dyDescent="0.25">
      <c r="B178" s="22"/>
      <c r="C178" s="20" t="s">
        <v>95</v>
      </c>
      <c r="D178" s="19"/>
      <c r="E178" s="19"/>
      <c r="F178" s="23"/>
      <c r="G178" s="73"/>
      <c r="H178" s="223"/>
      <c r="I178" s="264"/>
    </row>
    <row r="179" spans="2:9" s="165" customFormat="1" ht="24" customHeight="1" x14ac:dyDescent="0.25">
      <c r="B179" s="22"/>
      <c r="C179" s="20" t="s">
        <v>118</v>
      </c>
      <c r="D179" s="19"/>
      <c r="E179" s="19"/>
      <c r="F179" s="23" t="s">
        <v>97</v>
      </c>
      <c r="G179" s="73"/>
      <c r="H179" s="223"/>
      <c r="I179" s="264"/>
    </row>
    <row r="180" spans="2:9" s="165" customFormat="1" ht="24" customHeight="1" x14ac:dyDescent="0.25">
      <c r="B180" s="31"/>
      <c r="C180" s="20" t="s">
        <v>119</v>
      </c>
      <c r="D180" s="19"/>
      <c r="E180" s="19"/>
      <c r="F180" s="23" t="s">
        <v>97</v>
      </c>
      <c r="G180" s="73"/>
      <c r="H180" s="223"/>
      <c r="I180" s="264"/>
    </row>
    <row r="181" spans="2:9" s="165" customFormat="1" ht="24" customHeight="1" x14ac:dyDescent="0.25">
      <c r="B181" s="28">
        <v>22.02</v>
      </c>
      <c r="C181" s="54" t="s">
        <v>120</v>
      </c>
      <c r="D181" s="19"/>
      <c r="E181" s="19"/>
      <c r="F181" s="23"/>
      <c r="G181" s="73"/>
      <c r="H181" s="223"/>
      <c r="I181" s="264"/>
    </row>
    <row r="182" spans="2:9" s="165" customFormat="1" ht="24" customHeight="1" x14ac:dyDescent="0.25">
      <c r="B182" s="31"/>
      <c r="C182" s="20" t="s">
        <v>121</v>
      </c>
      <c r="D182" s="19"/>
      <c r="E182" s="19"/>
      <c r="F182" s="23" t="s">
        <v>97</v>
      </c>
      <c r="G182" s="73"/>
      <c r="H182" s="223"/>
      <c r="I182" s="264"/>
    </row>
    <row r="183" spans="2:9" s="165" customFormat="1" ht="24" customHeight="1" x14ac:dyDescent="0.25">
      <c r="B183" s="31"/>
      <c r="C183" s="74" t="s">
        <v>122</v>
      </c>
      <c r="D183" s="75"/>
      <c r="E183" s="19"/>
      <c r="F183" s="23" t="s">
        <v>97</v>
      </c>
      <c r="G183" s="73"/>
      <c r="H183" s="223"/>
      <c r="I183" s="264"/>
    </row>
    <row r="184" spans="2:9" s="165" customFormat="1" ht="24" customHeight="1" x14ac:dyDescent="0.25">
      <c r="B184" s="28" t="s">
        <v>123</v>
      </c>
      <c r="C184" s="54" t="s">
        <v>124</v>
      </c>
      <c r="D184" s="19"/>
      <c r="E184" s="19"/>
      <c r="F184" s="23"/>
      <c r="G184" s="73"/>
      <c r="H184" s="223"/>
      <c r="I184" s="264"/>
    </row>
    <row r="185" spans="2:9" s="165" customFormat="1" ht="24" customHeight="1" x14ac:dyDescent="0.25">
      <c r="B185" s="31"/>
      <c r="C185" s="20" t="s">
        <v>125</v>
      </c>
      <c r="D185" s="19"/>
      <c r="E185" s="19"/>
      <c r="F185" s="23"/>
      <c r="G185" s="73"/>
      <c r="H185" s="223"/>
      <c r="I185" s="264"/>
    </row>
    <row r="186" spans="2:9" s="165" customFormat="1" ht="24" customHeight="1" x14ac:dyDescent="0.25">
      <c r="B186" s="31"/>
      <c r="C186" s="20" t="s">
        <v>126</v>
      </c>
      <c r="D186" s="19"/>
      <c r="E186" s="19"/>
      <c r="F186" s="23" t="s">
        <v>106</v>
      </c>
      <c r="G186" s="73"/>
      <c r="H186" s="223"/>
      <c r="I186" s="264"/>
    </row>
    <row r="187" spans="2:9" s="165" customFormat="1" ht="24" customHeight="1" x14ac:dyDescent="0.25">
      <c r="B187" s="31"/>
      <c r="C187" s="20" t="s">
        <v>127</v>
      </c>
      <c r="D187" s="19"/>
      <c r="E187" s="19"/>
      <c r="F187" s="23" t="s">
        <v>106</v>
      </c>
      <c r="G187" s="73"/>
      <c r="H187" s="223"/>
      <c r="I187" s="264"/>
    </row>
    <row r="188" spans="2:9" s="165" customFormat="1" ht="24" customHeight="1" x14ac:dyDescent="0.25">
      <c r="B188" s="28" t="s">
        <v>128</v>
      </c>
      <c r="C188" s="54" t="s">
        <v>129</v>
      </c>
      <c r="D188" s="19"/>
      <c r="E188" s="19"/>
      <c r="F188" s="23"/>
      <c r="G188" s="73"/>
      <c r="H188" s="223"/>
      <c r="I188" s="264"/>
    </row>
    <row r="189" spans="2:9" s="165" customFormat="1" ht="24" customHeight="1" x14ac:dyDescent="0.25">
      <c r="B189" s="22"/>
      <c r="C189" s="20" t="s">
        <v>130</v>
      </c>
      <c r="D189" s="19"/>
      <c r="E189" s="19"/>
      <c r="F189" s="23" t="s">
        <v>54</v>
      </c>
      <c r="G189" s="73"/>
      <c r="H189" s="223"/>
      <c r="I189" s="264"/>
    </row>
    <row r="190" spans="2:9" s="165" customFormat="1" ht="24" customHeight="1" x14ac:dyDescent="0.25">
      <c r="B190" s="22"/>
      <c r="C190" s="20" t="s">
        <v>131</v>
      </c>
      <c r="D190" s="19"/>
      <c r="E190" s="19"/>
      <c r="F190" s="23"/>
      <c r="G190" s="246"/>
      <c r="H190" s="223"/>
      <c r="I190" s="264"/>
    </row>
    <row r="191" spans="2:9" s="165" customFormat="1" ht="24" customHeight="1" x14ac:dyDescent="0.25">
      <c r="B191" s="28" t="s">
        <v>132</v>
      </c>
      <c r="C191" s="54" t="s">
        <v>133</v>
      </c>
      <c r="D191" s="19"/>
      <c r="E191" s="19"/>
      <c r="F191" s="23"/>
      <c r="G191" s="246"/>
      <c r="H191" s="223"/>
      <c r="I191" s="264"/>
    </row>
    <row r="192" spans="2:9" s="165" customFormat="1" ht="24" customHeight="1" x14ac:dyDescent="0.25">
      <c r="B192" s="22"/>
      <c r="C192" s="20" t="s">
        <v>121</v>
      </c>
      <c r="D192" s="19"/>
      <c r="E192" s="19"/>
      <c r="F192" s="23" t="s">
        <v>54</v>
      </c>
      <c r="G192" s="73"/>
      <c r="H192" s="223"/>
      <c r="I192" s="264"/>
    </row>
    <row r="193" spans="2:9" s="165" customFormat="1" ht="24" customHeight="1" x14ac:dyDescent="0.25">
      <c r="B193" s="22"/>
      <c r="C193" s="20" t="s">
        <v>122</v>
      </c>
      <c r="D193" s="19"/>
      <c r="E193" s="19"/>
      <c r="F193" s="23" t="s">
        <v>54</v>
      </c>
      <c r="G193" s="73"/>
      <c r="H193" s="223"/>
      <c r="I193" s="264"/>
    </row>
    <row r="194" spans="2:9" s="165" customFormat="1" ht="24" customHeight="1" x14ac:dyDescent="0.25">
      <c r="B194" s="28" t="s">
        <v>134</v>
      </c>
      <c r="C194" s="54" t="s">
        <v>135</v>
      </c>
      <c r="D194" s="29"/>
      <c r="E194" s="19"/>
      <c r="F194" s="23"/>
      <c r="G194" s="73"/>
      <c r="H194" s="223"/>
      <c r="I194" s="264"/>
    </row>
    <row r="195" spans="2:9" s="165" customFormat="1" ht="24" customHeight="1" x14ac:dyDescent="0.25">
      <c r="B195" s="31"/>
      <c r="C195" s="20" t="s">
        <v>136</v>
      </c>
      <c r="D195" s="19"/>
      <c r="E195" s="19"/>
      <c r="F195" s="23" t="s">
        <v>38</v>
      </c>
      <c r="G195" s="73"/>
      <c r="H195" s="223"/>
      <c r="I195" s="264"/>
    </row>
    <row r="196" spans="2:9" s="165" customFormat="1" ht="24" customHeight="1" x14ac:dyDescent="0.25">
      <c r="B196" s="31"/>
      <c r="C196" s="20" t="s">
        <v>137</v>
      </c>
      <c r="D196" s="19"/>
      <c r="E196" s="19"/>
      <c r="F196" s="23" t="s">
        <v>106</v>
      </c>
      <c r="G196" s="73">
        <v>100</v>
      </c>
      <c r="H196" s="223"/>
      <c r="I196" s="264">
        <f>G196*H196</f>
        <v>0</v>
      </c>
    </row>
    <row r="197" spans="2:9" s="165" customFormat="1" ht="24" customHeight="1" x14ac:dyDescent="0.25">
      <c r="B197" s="31"/>
      <c r="C197" s="20" t="s">
        <v>138</v>
      </c>
      <c r="D197" s="19"/>
      <c r="E197" s="19"/>
      <c r="F197" s="23" t="s">
        <v>106</v>
      </c>
      <c r="G197" s="73">
        <v>100</v>
      </c>
      <c r="H197" s="223"/>
      <c r="I197" s="264">
        <f t="shared" ref="I197:I200" si="4">G197*H197</f>
        <v>0</v>
      </c>
    </row>
    <row r="198" spans="2:9" s="165" customFormat="1" ht="24" customHeight="1" x14ac:dyDescent="0.25">
      <c r="B198" s="31"/>
      <c r="C198" s="20" t="s">
        <v>139</v>
      </c>
      <c r="D198" s="19"/>
      <c r="E198" s="19"/>
      <c r="F198" s="23" t="s">
        <v>38</v>
      </c>
      <c r="G198" s="73"/>
      <c r="H198" s="223"/>
      <c r="I198" s="264"/>
    </row>
    <row r="199" spans="2:9" s="165" customFormat="1" ht="24" customHeight="1" x14ac:dyDescent="0.25">
      <c r="B199" s="31"/>
      <c r="C199" s="20" t="s">
        <v>140</v>
      </c>
      <c r="D199" s="19"/>
      <c r="E199" s="19"/>
      <c r="F199" s="23" t="s">
        <v>106</v>
      </c>
      <c r="G199" s="73">
        <v>100</v>
      </c>
      <c r="H199" s="223"/>
      <c r="I199" s="264">
        <f t="shared" si="4"/>
        <v>0</v>
      </c>
    </row>
    <row r="200" spans="2:9" s="165" customFormat="1" ht="24" customHeight="1" x14ac:dyDescent="0.25">
      <c r="B200" s="31"/>
      <c r="C200" s="20" t="s">
        <v>141</v>
      </c>
      <c r="D200" s="19"/>
      <c r="E200" s="19"/>
      <c r="F200" s="23" t="s">
        <v>106</v>
      </c>
      <c r="G200" s="73">
        <v>100</v>
      </c>
      <c r="H200" s="223"/>
      <c r="I200" s="264">
        <f t="shared" si="4"/>
        <v>0</v>
      </c>
    </row>
    <row r="201" spans="2:9" s="165" customFormat="1" ht="24" customHeight="1" thickBot="1" x14ac:dyDescent="0.3">
      <c r="B201" s="306"/>
      <c r="C201" s="226"/>
      <c r="D201" s="227"/>
      <c r="E201" s="227"/>
      <c r="F201" s="237"/>
      <c r="G201" s="238"/>
      <c r="H201" s="231"/>
      <c r="I201" s="294"/>
    </row>
    <row r="202" spans="2:9" s="165" customFormat="1" ht="24" customHeight="1" thickBot="1" x14ac:dyDescent="0.3">
      <c r="B202" s="76" t="s">
        <v>142</v>
      </c>
      <c r="C202" s="77"/>
      <c r="D202" s="77"/>
      <c r="E202" s="77"/>
      <c r="F202" s="77"/>
      <c r="G202" s="78"/>
      <c r="H202" s="185"/>
      <c r="I202" s="186">
        <f>SUM(I190:I201)</f>
        <v>0</v>
      </c>
    </row>
    <row r="203" spans="2:9" s="165" customFormat="1" ht="24" customHeight="1" x14ac:dyDescent="0.25">
      <c r="B203" s="9"/>
      <c r="C203" s="36"/>
      <c r="D203" s="36"/>
      <c r="E203" s="36"/>
      <c r="F203" s="36"/>
      <c r="G203" s="37"/>
      <c r="H203" s="173"/>
      <c r="I203" s="93"/>
    </row>
    <row r="204" spans="2:9" s="165" customFormat="1" ht="24" customHeight="1" thickBot="1" x14ac:dyDescent="0.3">
      <c r="B204" s="13"/>
      <c r="C204" s="38"/>
      <c r="D204" s="38"/>
      <c r="E204" s="38"/>
      <c r="F204" s="38"/>
      <c r="G204" s="39"/>
      <c r="H204" s="59"/>
      <c r="I204" s="94"/>
    </row>
    <row r="205" spans="2:9" s="165" customFormat="1" ht="24" customHeight="1" x14ac:dyDescent="0.25">
      <c r="B205" s="64" t="s">
        <v>2</v>
      </c>
      <c r="C205" s="66" t="s">
        <v>3</v>
      </c>
      <c r="D205" s="9"/>
      <c r="E205" s="9"/>
      <c r="F205" s="67" t="s">
        <v>4</v>
      </c>
      <c r="G205" s="11" t="s">
        <v>5</v>
      </c>
      <c r="H205" s="181" t="s">
        <v>6</v>
      </c>
      <c r="I205" s="182" t="s">
        <v>7</v>
      </c>
    </row>
    <row r="206" spans="2:9" s="165" customFormat="1" ht="24" customHeight="1" thickBot="1" x14ac:dyDescent="0.3">
      <c r="B206" s="68"/>
      <c r="C206" s="69"/>
      <c r="D206" s="13"/>
      <c r="E206" s="13"/>
      <c r="F206" s="70"/>
      <c r="G206" s="15"/>
      <c r="H206" s="183" t="s">
        <v>8</v>
      </c>
      <c r="I206" s="184" t="s">
        <v>8</v>
      </c>
    </row>
    <row r="207" spans="2:9" s="165" customFormat="1" ht="24" customHeight="1" x14ac:dyDescent="0.25">
      <c r="B207" s="278">
        <v>2300</v>
      </c>
      <c r="C207" s="248" t="s">
        <v>233</v>
      </c>
      <c r="D207" s="249"/>
      <c r="E207" s="243"/>
      <c r="F207" s="279"/>
      <c r="G207" s="251"/>
      <c r="H207" s="259"/>
      <c r="I207" s="263"/>
    </row>
    <row r="208" spans="2:9" s="165" customFormat="1" ht="24" customHeight="1" x14ac:dyDescent="0.25">
      <c r="B208" s="28"/>
      <c r="C208" s="54" t="s">
        <v>234</v>
      </c>
      <c r="D208" s="29"/>
      <c r="E208" s="19"/>
      <c r="F208" s="23"/>
      <c r="G208" s="86"/>
      <c r="H208" s="60"/>
      <c r="I208" s="264"/>
    </row>
    <row r="209" spans="2:9" s="165" customFormat="1" ht="24" customHeight="1" x14ac:dyDescent="0.25">
      <c r="B209" s="53" t="s">
        <v>143</v>
      </c>
      <c r="C209" s="682" t="s">
        <v>144</v>
      </c>
      <c r="D209" s="683"/>
      <c r="E209" s="684"/>
      <c r="F209" s="23"/>
      <c r="G209" s="79"/>
      <c r="H209" s="223"/>
      <c r="I209" s="260"/>
    </row>
    <row r="210" spans="2:9" s="165" customFormat="1" ht="24" customHeight="1" x14ac:dyDescent="0.25">
      <c r="B210" s="53"/>
      <c r="C210" s="20"/>
      <c r="D210" s="19"/>
      <c r="E210" s="19"/>
      <c r="F210" s="23"/>
      <c r="G210" s="79"/>
      <c r="H210" s="223"/>
      <c r="I210" s="260"/>
    </row>
    <row r="211" spans="2:9" s="165" customFormat="1" ht="24" customHeight="1" x14ac:dyDescent="0.25">
      <c r="B211" s="53"/>
      <c r="C211" s="20" t="s">
        <v>145</v>
      </c>
      <c r="D211" s="19"/>
      <c r="E211" s="19"/>
      <c r="F211" s="23" t="s">
        <v>146</v>
      </c>
      <c r="G211" s="79"/>
      <c r="H211" s="223"/>
      <c r="I211" s="260"/>
    </row>
    <row r="212" spans="2:9" s="165" customFormat="1" ht="24" customHeight="1" x14ac:dyDescent="0.25">
      <c r="B212" s="53"/>
      <c r="C212" s="20"/>
      <c r="D212" s="19"/>
      <c r="E212" s="19"/>
      <c r="F212" s="23"/>
      <c r="G212" s="79"/>
      <c r="H212" s="223"/>
      <c r="I212" s="260"/>
    </row>
    <row r="213" spans="2:9" s="165" customFormat="1" ht="24" customHeight="1" x14ac:dyDescent="0.25">
      <c r="B213" s="53"/>
      <c r="C213" s="20" t="s">
        <v>147</v>
      </c>
      <c r="D213" s="19"/>
      <c r="E213" s="19"/>
      <c r="F213" s="23" t="s">
        <v>146</v>
      </c>
      <c r="G213" s="79"/>
      <c r="H213" s="223"/>
      <c r="I213" s="260"/>
    </row>
    <row r="214" spans="2:9" s="165" customFormat="1" ht="24" customHeight="1" x14ac:dyDescent="0.25">
      <c r="B214" s="53"/>
      <c r="C214" s="20"/>
      <c r="D214" s="19"/>
      <c r="E214" s="19"/>
      <c r="F214" s="23"/>
      <c r="G214" s="79"/>
      <c r="H214" s="223"/>
      <c r="I214" s="260"/>
    </row>
    <row r="215" spans="2:9" s="165" customFormat="1" ht="24" customHeight="1" x14ac:dyDescent="0.25">
      <c r="B215" s="28" t="s">
        <v>148</v>
      </c>
      <c r="C215" s="54" t="s">
        <v>149</v>
      </c>
      <c r="D215" s="29"/>
      <c r="E215" s="19"/>
      <c r="F215" s="23"/>
      <c r="G215" s="79"/>
      <c r="H215" s="223"/>
      <c r="I215" s="260"/>
    </row>
    <row r="216" spans="2:9" s="165" customFormat="1" ht="24" customHeight="1" x14ac:dyDescent="0.25">
      <c r="B216" s="31"/>
      <c r="C216" s="20"/>
      <c r="D216" s="19"/>
      <c r="E216" s="19"/>
      <c r="F216" s="23"/>
      <c r="G216" s="79"/>
      <c r="H216" s="223"/>
      <c r="I216" s="260"/>
    </row>
    <row r="217" spans="2:9" s="165" customFormat="1" ht="24" customHeight="1" x14ac:dyDescent="0.25">
      <c r="B217" s="31"/>
      <c r="C217" s="20" t="s">
        <v>150</v>
      </c>
      <c r="D217" s="19"/>
      <c r="E217" s="19"/>
      <c r="F217" s="23" t="s">
        <v>146</v>
      </c>
      <c r="G217" s="79"/>
      <c r="H217" s="223"/>
      <c r="I217" s="260"/>
    </row>
    <row r="218" spans="2:9" s="165" customFormat="1" ht="24" customHeight="1" thickBot="1" x14ac:dyDescent="0.3">
      <c r="B218" s="239"/>
      <c r="C218" s="304"/>
      <c r="D218" s="227"/>
      <c r="E218" s="227"/>
      <c r="F218" s="237"/>
      <c r="G218" s="305"/>
      <c r="H218" s="231"/>
      <c r="I218" s="294"/>
    </row>
    <row r="219" spans="2:9" s="165" customFormat="1" ht="24" customHeight="1" thickBot="1" x14ac:dyDescent="0.3">
      <c r="B219" s="33" t="s">
        <v>151</v>
      </c>
      <c r="C219" s="34"/>
      <c r="D219" s="34"/>
      <c r="E219" s="34"/>
      <c r="F219" s="34"/>
      <c r="G219" s="35"/>
      <c r="H219" s="171"/>
      <c r="I219" s="172"/>
    </row>
    <row r="220" spans="2:9" s="165" customFormat="1" ht="24" customHeight="1" x14ac:dyDescent="0.25">
      <c r="B220" s="5"/>
      <c r="C220" s="5"/>
      <c r="D220" s="5"/>
      <c r="E220" s="5"/>
      <c r="F220" s="111"/>
      <c r="G220" s="80"/>
      <c r="H220" s="98"/>
      <c r="I220" s="164"/>
    </row>
    <row r="221" spans="2:9" s="165" customFormat="1" ht="24" customHeight="1" thickBot="1" x14ac:dyDescent="0.3">
      <c r="B221" s="13"/>
      <c r="C221" s="38"/>
      <c r="D221" s="38"/>
      <c r="E221" s="38"/>
      <c r="F221" s="112"/>
      <c r="G221" s="39"/>
      <c r="H221" s="59"/>
      <c r="I221" s="190"/>
    </row>
    <row r="222" spans="2:9" s="165" customFormat="1" ht="24" customHeight="1" x14ac:dyDescent="0.25">
      <c r="B222" s="64" t="s">
        <v>2</v>
      </c>
      <c r="C222" s="9" t="s">
        <v>3</v>
      </c>
      <c r="D222" s="9"/>
      <c r="E222" s="9"/>
      <c r="F222" s="10" t="s">
        <v>4</v>
      </c>
      <c r="G222" s="11" t="s">
        <v>5</v>
      </c>
      <c r="H222" s="11" t="s">
        <v>6</v>
      </c>
      <c r="I222" s="182" t="s">
        <v>7</v>
      </c>
    </row>
    <row r="223" spans="2:9" s="165" customFormat="1" ht="24" customHeight="1" thickBot="1" x14ac:dyDescent="0.3">
      <c r="B223" s="68"/>
      <c r="C223" s="13"/>
      <c r="D223" s="13"/>
      <c r="E223" s="13"/>
      <c r="F223" s="70"/>
      <c r="G223" s="15"/>
      <c r="H223" s="191" t="s">
        <v>8</v>
      </c>
      <c r="I223" s="184" t="s">
        <v>8</v>
      </c>
    </row>
    <row r="224" spans="2:9" s="165" customFormat="1" ht="24" customHeight="1" x14ac:dyDescent="0.25">
      <c r="B224" s="268"/>
      <c r="C224" s="248"/>
      <c r="D224" s="255"/>
      <c r="E224" s="255"/>
      <c r="F224" s="265"/>
      <c r="G224" s="266"/>
      <c r="H224" s="269"/>
      <c r="I224" s="270"/>
    </row>
    <row r="225" spans="2:9" s="165" customFormat="1" ht="24" customHeight="1" x14ac:dyDescent="0.25">
      <c r="B225" s="85">
        <v>3300</v>
      </c>
      <c r="C225" s="54" t="s">
        <v>170</v>
      </c>
      <c r="D225" s="19"/>
      <c r="E225" s="19"/>
      <c r="F225" s="23"/>
      <c r="G225" s="86"/>
      <c r="H225" s="60"/>
      <c r="I225" s="264"/>
    </row>
    <row r="226" spans="2:9" s="165" customFormat="1" ht="24" customHeight="1" x14ac:dyDescent="0.25">
      <c r="B226" s="82"/>
      <c r="C226" s="20"/>
      <c r="D226" s="19"/>
      <c r="E226" s="19"/>
      <c r="F226" s="23"/>
      <c r="G226" s="86"/>
      <c r="H226" s="60"/>
      <c r="I226" s="264"/>
    </row>
    <row r="227" spans="2:9" s="165" customFormat="1" ht="24" customHeight="1" x14ac:dyDescent="0.25">
      <c r="B227" s="87" t="s">
        <v>171</v>
      </c>
      <c r="C227" s="54" t="s">
        <v>172</v>
      </c>
      <c r="D227" s="19"/>
      <c r="E227" s="19"/>
      <c r="F227" s="23"/>
      <c r="G227" s="21"/>
      <c r="H227" s="60"/>
      <c r="I227" s="264"/>
    </row>
    <row r="228" spans="2:9" s="165" customFormat="1" ht="24" customHeight="1" x14ac:dyDescent="0.25">
      <c r="B228" s="82"/>
      <c r="C228" s="54"/>
      <c r="D228" s="19"/>
      <c r="E228" s="19"/>
      <c r="F228" s="23"/>
      <c r="G228" s="21"/>
      <c r="H228" s="60"/>
      <c r="I228" s="264"/>
    </row>
    <row r="229" spans="2:9" s="165" customFormat="1" ht="24" customHeight="1" x14ac:dyDescent="0.25">
      <c r="B229" s="82"/>
      <c r="C229" s="660" t="s">
        <v>173</v>
      </c>
      <c r="D229" s="661"/>
      <c r="E229" s="662"/>
      <c r="F229" s="23"/>
      <c r="G229" s="73"/>
      <c r="H229" s="223"/>
      <c r="I229" s="260"/>
    </row>
    <row r="230" spans="2:9" s="165" customFormat="1" ht="24" customHeight="1" x14ac:dyDescent="0.25">
      <c r="B230" s="82"/>
      <c r="C230" s="25"/>
      <c r="D230" s="26"/>
      <c r="E230" s="26"/>
      <c r="F230" s="23"/>
      <c r="G230" s="73"/>
      <c r="H230" s="223"/>
      <c r="I230" s="260"/>
    </row>
    <row r="231" spans="2:9" s="165" customFormat="1" ht="24" customHeight="1" x14ac:dyDescent="0.25">
      <c r="B231" s="82"/>
      <c r="C231" s="20" t="s">
        <v>239</v>
      </c>
      <c r="D231" s="19"/>
      <c r="E231" s="19"/>
      <c r="F231" s="23" t="s">
        <v>54</v>
      </c>
      <c r="G231" s="73"/>
      <c r="H231" s="223"/>
      <c r="I231" s="260"/>
    </row>
    <row r="232" spans="2:9" s="165" customFormat="1" ht="24" customHeight="1" x14ac:dyDescent="0.25">
      <c r="B232" s="82"/>
      <c r="C232" s="20"/>
      <c r="D232" s="19"/>
      <c r="E232" s="19"/>
      <c r="F232" s="23"/>
      <c r="G232" s="73"/>
      <c r="H232" s="223"/>
      <c r="I232" s="260"/>
    </row>
    <row r="233" spans="2:9" s="165" customFormat="1" ht="24" customHeight="1" x14ac:dyDescent="0.25">
      <c r="B233" s="82"/>
      <c r="C233" s="20" t="s">
        <v>174</v>
      </c>
      <c r="D233" s="19"/>
      <c r="E233" s="19"/>
      <c r="F233" s="23" t="s">
        <v>54</v>
      </c>
      <c r="G233" s="73"/>
      <c r="H233" s="223"/>
      <c r="I233" s="260"/>
    </row>
    <row r="234" spans="2:9" s="165" customFormat="1" ht="24" customHeight="1" x14ac:dyDescent="0.25">
      <c r="B234" s="82"/>
      <c r="C234" s="20"/>
      <c r="D234" s="19"/>
      <c r="E234" s="19"/>
      <c r="F234" s="23"/>
      <c r="G234" s="73"/>
      <c r="H234" s="223"/>
      <c r="I234" s="260"/>
    </row>
    <row r="235" spans="2:9" s="165" customFormat="1" ht="24" customHeight="1" x14ac:dyDescent="0.25">
      <c r="B235" s="81" t="s">
        <v>175</v>
      </c>
      <c r="C235" s="660" t="s">
        <v>176</v>
      </c>
      <c r="D235" s="661"/>
      <c r="E235" s="662"/>
      <c r="F235" s="23" t="s">
        <v>54</v>
      </c>
      <c r="G235" s="223"/>
      <c r="H235" s="223"/>
      <c r="I235" s="260"/>
    </row>
    <row r="236" spans="2:9" s="165" customFormat="1" ht="24" customHeight="1" x14ac:dyDescent="0.25">
      <c r="B236" s="82"/>
      <c r="C236" s="20"/>
      <c r="D236" s="19"/>
      <c r="E236" s="19"/>
      <c r="F236" s="23"/>
      <c r="G236" s="73"/>
      <c r="H236" s="73"/>
      <c r="I236" s="224"/>
    </row>
    <row r="237" spans="2:9" s="165" customFormat="1" ht="24" customHeight="1" x14ac:dyDescent="0.25">
      <c r="B237" s="56"/>
      <c r="C237" s="20"/>
      <c r="D237" s="19"/>
      <c r="E237" s="19"/>
      <c r="F237" s="23"/>
      <c r="G237" s="245"/>
      <c r="H237" s="73"/>
      <c r="I237" s="224"/>
    </row>
    <row r="238" spans="2:9" s="165" customFormat="1" ht="24" customHeight="1" x14ac:dyDescent="0.25">
      <c r="B238" s="81" t="s">
        <v>177</v>
      </c>
      <c r="C238" s="20" t="s">
        <v>178</v>
      </c>
      <c r="D238" s="19"/>
      <c r="E238" s="19"/>
      <c r="F238" s="23" t="s">
        <v>88</v>
      </c>
      <c r="G238" s="245">
        <v>292</v>
      </c>
      <c r="H238" s="73"/>
      <c r="I238" s="224">
        <f>G238*H238</f>
        <v>0</v>
      </c>
    </row>
    <row r="239" spans="2:9" s="165" customFormat="1" ht="24" customHeight="1" x14ac:dyDescent="0.25">
      <c r="B239" s="56"/>
      <c r="C239" s="20"/>
      <c r="D239" s="19"/>
      <c r="E239" s="19"/>
      <c r="F239" s="23"/>
      <c r="G239" s="245"/>
      <c r="H239" s="73"/>
      <c r="I239" s="224"/>
    </row>
    <row r="240" spans="2:9" s="165" customFormat="1" ht="24" customHeight="1" x14ac:dyDescent="0.25">
      <c r="B240" s="81" t="s">
        <v>179</v>
      </c>
      <c r="C240" s="20" t="s">
        <v>180</v>
      </c>
      <c r="D240" s="19"/>
      <c r="E240" s="19"/>
      <c r="F240" s="23" t="s">
        <v>88</v>
      </c>
      <c r="G240" s="245"/>
      <c r="H240" s="73"/>
      <c r="I240" s="224"/>
    </row>
    <row r="241" spans="2:9" s="165" customFormat="1" ht="24" customHeight="1" thickBot="1" x14ac:dyDescent="0.3">
      <c r="B241" s="302"/>
      <c r="C241" s="240"/>
      <c r="D241" s="227"/>
      <c r="E241" s="227"/>
      <c r="F241" s="237"/>
      <c r="G241" s="303"/>
      <c r="H241" s="238"/>
      <c r="I241" s="232"/>
    </row>
    <row r="242" spans="2:9" s="165" customFormat="1" ht="24" customHeight="1" thickBot="1" x14ac:dyDescent="0.3">
      <c r="B242" s="76" t="s">
        <v>181</v>
      </c>
      <c r="C242" s="77"/>
      <c r="D242" s="77"/>
      <c r="E242" s="77"/>
      <c r="F242" s="77"/>
      <c r="G242" s="78"/>
      <c r="H242" s="185"/>
      <c r="I242" s="186">
        <f>SUM(I234:I241)</f>
        <v>0</v>
      </c>
    </row>
    <row r="243" spans="2:9" s="165" customFormat="1" ht="24" customHeight="1" x14ac:dyDescent="0.25">
      <c r="B243" s="9"/>
      <c r="C243" s="36"/>
      <c r="D243" s="36"/>
      <c r="E243" s="36"/>
      <c r="F243" s="36"/>
      <c r="G243" s="37"/>
      <c r="H243" s="173"/>
      <c r="I243" s="93"/>
    </row>
    <row r="244" spans="2:9" s="165" customFormat="1" ht="24" customHeight="1" thickBot="1" x14ac:dyDescent="0.3">
      <c r="B244" s="13"/>
      <c r="C244" s="5"/>
      <c r="D244" s="5"/>
      <c r="E244" s="5"/>
      <c r="F244" s="5"/>
      <c r="G244" s="6"/>
      <c r="H244" s="80"/>
      <c r="I244" s="94"/>
    </row>
    <row r="245" spans="2:9" s="165" customFormat="1" ht="24" customHeight="1" x14ac:dyDescent="0.25">
      <c r="B245" s="8" t="s">
        <v>2</v>
      </c>
      <c r="C245" s="9"/>
      <c r="D245" s="9" t="s">
        <v>3</v>
      </c>
      <c r="E245" s="9"/>
      <c r="F245" s="67" t="s">
        <v>4</v>
      </c>
      <c r="G245" s="11" t="s">
        <v>5</v>
      </c>
      <c r="H245" s="11" t="s">
        <v>6</v>
      </c>
      <c r="I245" s="167" t="s">
        <v>7</v>
      </c>
    </row>
    <row r="246" spans="2:9" s="165" customFormat="1" ht="24" customHeight="1" thickBot="1" x14ac:dyDescent="0.3">
      <c r="B246" s="12"/>
      <c r="C246" s="69"/>
      <c r="D246" s="13"/>
      <c r="E246" s="13"/>
      <c r="F246" s="70"/>
      <c r="G246" s="15"/>
      <c r="H246" s="191" t="s">
        <v>8</v>
      </c>
      <c r="I246" s="169" t="s">
        <v>8</v>
      </c>
    </row>
    <row r="247" spans="2:9" s="165" customFormat="1" ht="24" customHeight="1" x14ac:dyDescent="0.25">
      <c r="B247" s="242">
        <v>3400</v>
      </c>
      <c r="C247" s="248" t="s">
        <v>182</v>
      </c>
      <c r="D247" s="249"/>
      <c r="E247" s="243"/>
      <c r="F247" s="261"/>
      <c r="G247" s="251"/>
      <c r="H247" s="252"/>
      <c r="I247" s="253"/>
    </row>
    <row r="248" spans="2:9" s="165" customFormat="1" ht="24" customHeight="1" x14ac:dyDescent="0.25">
      <c r="B248" s="85"/>
      <c r="C248" s="54" t="s">
        <v>183</v>
      </c>
      <c r="D248" s="19"/>
      <c r="E248" s="19"/>
      <c r="F248" s="47"/>
      <c r="G248" s="86"/>
      <c r="H248" s="101"/>
      <c r="I248" s="224"/>
    </row>
    <row r="249" spans="2:9" s="165" customFormat="1" ht="24" customHeight="1" x14ac:dyDescent="0.25">
      <c r="B249" s="82"/>
      <c r="C249" s="20"/>
      <c r="D249" s="19"/>
      <c r="E249" s="19"/>
      <c r="F249" s="23"/>
      <c r="G249" s="86"/>
      <c r="H249" s="101"/>
      <c r="I249" s="224"/>
    </row>
    <row r="250" spans="2:9" s="165" customFormat="1" ht="24" customHeight="1" x14ac:dyDescent="0.25">
      <c r="B250" s="87" t="s">
        <v>184</v>
      </c>
      <c r="C250" s="54" t="s">
        <v>185</v>
      </c>
      <c r="D250" s="19"/>
      <c r="E250" s="19"/>
      <c r="F250" s="23"/>
      <c r="G250" s="21"/>
      <c r="H250" s="254"/>
      <c r="I250" s="224"/>
    </row>
    <row r="251" spans="2:9" s="165" customFormat="1" ht="24" customHeight="1" x14ac:dyDescent="0.25">
      <c r="B251" s="82"/>
      <c r="C251" s="54"/>
      <c r="D251" s="19"/>
      <c r="E251" s="19"/>
      <c r="F251" s="23"/>
      <c r="G251" s="21"/>
      <c r="H251" s="254"/>
      <c r="I251" s="224"/>
    </row>
    <row r="252" spans="2:9" s="165" customFormat="1" ht="24" customHeight="1" x14ac:dyDescent="0.25">
      <c r="B252" s="56"/>
      <c r="C252" s="20" t="s">
        <v>187</v>
      </c>
      <c r="D252" s="19"/>
      <c r="E252" s="19"/>
      <c r="F252" s="23"/>
      <c r="G252" s="73"/>
      <c r="H252" s="223"/>
      <c r="I252" s="224"/>
    </row>
    <row r="253" spans="2:9" s="165" customFormat="1" ht="24" customHeight="1" x14ac:dyDescent="0.25">
      <c r="B253" s="56"/>
      <c r="C253" s="20"/>
      <c r="D253" s="19"/>
      <c r="E253" s="19"/>
      <c r="F253" s="23"/>
      <c r="G253" s="73"/>
      <c r="H253" s="223"/>
      <c r="I253" s="260"/>
    </row>
    <row r="254" spans="2:9" s="165" customFormat="1" ht="24" customHeight="1" x14ac:dyDescent="0.25">
      <c r="B254" s="88"/>
      <c r="C254" s="20" t="s">
        <v>188</v>
      </c>
      <c r="D254" s="19"/>
      <c r="E254" s="19"/>
      <c r="F254" s="23" t="s">
        <v>54</v>
      </c>
      <c r="G254" s="73"/>
      <c r="H254" s="223"/>
      <c r="I254" s="264"/>
    </row>
    <row r="255" spans="2:9" s="165" customFormat="1" ht="24" customHeight="1" x14ac:dyDescent="0.25">
      <c r="B255" s="56"/>
      <c r="C255" s="20" t="s">
        <v>186</v>
      </c>
      <c r="D255" s="19"/>
      <c r="E255" s="19"/>
      <c r="F255" s="23"/>
      <c r="G255" s="267"/>
      <c r="H255" s="223"/>
      <c r="I255" s="264"/>
    </row>
    <row r="256" spans="2:9" s="165" customFormat="1" ht="24" customHeight="1" x14ac:dyDescent="0.25">
      <c r="B256" s="56"/>
      <c r="C256" s="20"/>
      <c r="D256" s="19"/>
      <c r="E256" s="19"/>
      <c r="F256" s="23"/>
      <c r="G256" s="245"/>
      <c r="H256" s="223"/>
      <c r="I256" s="264"/>
    </row>
    <row r="257" spans="2:9" s="165" customFormat="1" ht="24" customHeight="1" x14ac:dyDescent="0.25">
      <c r="B257" s="56"/>
      <c r="C257" s="20" t="s">
        <v>189</v>
      </c>
      <c r="D257" s="19"/>
      <c r="E257" s="19"/>
      <c r="F257" s="23"/>
      <c r="G257" s="245"/>
      <c r="H257" s="223"/>
      <c r="I257" s="264"/>
    </row>
    <row r="258" spans="2:9" s="165" customFormat="1" ht="24" customHeight="1" x14ac:dyDescent="0.25">
      <c r="B258" s="56"/>
      <c r="C258" s="20"/>
      <c r="D258" s="19"/>
      <c r="E258" s="19"/>
      <c r="F258" s="23"/>
      <c r="G258" s="245"/>
      <c r="H258" s="223"/>
      <c r="I258" s="264"/>
    </row>
    <row r="259" spans="2:9" s="165" customFormat="1" ht="24" customHeight="1" x14ac:dyDescent="0.25">
      <c r="B259" s="56"/>
      <c r="C259" s="20" t="s">
        <v>191</v>
      </c>
      <c r="D259" s="19"/>
      <c r="E259" s="19"/>
      <c r="F259" s="23" t="s">
        <v>54</v>
      </c>
      <c r="G259" s="73"/>
      <c r="H259" s="223"/>
      <c r="I259" s="264"/>
    </row>
    <row r="260" spans="2:9" s="165" customFormat="1" ht="24" customHeight="1" x14ac:dyDescent="0.25">
      <c r="B260" s="56"/>
      <c r="C260" s="20"/>
      <c r="D260" s="19"/>
      <c r="E260" s="19"/>
      <c r="F260" s="23"/>
      <c r="G260" s="245"/>
      <c r="H260" s="223"/>
      <c r="I260" s="264"/>
    </row>
    <row r="261" spans="2:9" s="165" customFormat="1" ht="24" customHeight="1" x14ac:dyDescent="0.25">
      <c r="B261" s="56"/>
      <c r="C261" s="20" t="s">
        <v>190</v>
      </c>
      <c r="D261" s="19"/>
      <c r="E261" s="19"/>
      <c r="F261" s="23"/>
      <c r="G261" s="245"/>
      <c r="H261" s="223"/>
      <c r="I261" s="264"/>
    </row>
    <row r="262" spans="2:9" s="165" customFormat="1" ht="24" customHeight="1" x14ac:dyDescent="0.25">
      <c r="B262" s="56"/>
      <c r="C262" s="20"/>
      <c r="D262" s="19"/>
      <c r="E262" s="19"/>
      <c r="F262" s="23"/>
      <c r="G262" s="245"/>
      <c r="H262" s="223"/>
      <c r="I262" s="264"/>
    </row>
    <row r="263" spans="2:9" s="165" customFormat="1" ht="24" customHeight="1" x14ac:dyDescent="0.25">
      <c r="B263" s="56"/>
      <c r="C263" s="20" t="s">
        <v>191</v>
      </c>
      <c r="D263" s="19"/>
      <c r="E263" s="19"/>
      <c r="F263" s="23" t="s">
        <v>54</v>
      </c>
      <c r="G263" s="73"/>
      <c r="H263" s="223"/>
      <c r="I263" s="264"/>
    </row>
    <row r="264" spans="2:9" s="165" customFormat="1" ht="24" customHeight="1" x14ac:dyDescent="0.25">
      <c r="B264" s="81"/>
      <c r="C264" s="20"/>
      <c r="D264" s="19"/>
      <c r="E264" s="19"/>
      <c r="F264" s="23"/>
      <c r="G264" s="86"/>
      <c r="H264" s="60"/>
      <c r="I264" s="264"/>
    </row>
    <row r="265" spans="2:9" s="165" customFormat="1" ht="24" customHeight="1" x14ac:dyDescent="0.25">
      <c r="B265" s="81" t="s">
        <v>192</v>
      </c>
      <c r="C265" s="20" t="s">
        <v>240</v>
      </c>
      <c r="D265" s="19"/>
      <c r="E265" s="19"/>
      <c r="F265" s="23" t="s">
        <v>88</v>
      </c>
      <c r="G265" s="86"/>
      <c r="H265" s="60"/>
      <c r="I265" s="264"/>
    </row>
    <row r="266" spans="2:9" s="165" customFormat="1" ht="24" customHeight="1" x14ac:dyDescent="0.25">
      <c r="B266" s="56"/>
      <c r="C266" s="20"/>
      <c r="D266" s="19"/>
      <c r="E266" s="19"/>
      <c r="F266" s="23"/>
      <c r="G266" s="86"/>
      <c r="H266" s="60"/>
      <c r="I266" s="264"/>
    </row>
    <row r="267" spans="2:9" s="165" customFormat="1" ht="24" customHeight="1" x14ac:dyDescent="0.25">
      <c r="B267" s="81" t="s">
        <v>193</v>
      </c>
      <c r="C267" s="20" t="s">
        <v>194</v>
      </c>
      <c r="D267" s="19"/>
      <c r="E267" s="19"/>
      <c r="F267" s="23" t="s">
        <v>54</v>
      </c>
      <c r="G267" s="86"/>
      <c r="H267" s="60"/>
      <c r="I267" s="264"/>
    </row>
    <row r="268" spans="2:9" s="165" customFormat="1" ht="24" customHeight="1" thickBot="1" x14ac:dyDescent="0.3">
      <c r="B268" s="302"/>
      <c r="C268" s="240"/>
      <c r="D268" s="227"/>
      <c r="E268" s="227"/>
      <c r="F268" s="237"/>
      <c r="G268" s="301"/>
      <c r="H268" s="241"/>
      <c r="I268" s="232"/>
    </row>
    <row r="269" spans="2:9" s="165" customFormat="1" ht="24" customHeight="1" thickBot="1" x14ac:dyDescent="0.3">
      <c r="B269" s="33" t="s">
        <v>195</v>
      </c>
      <c r="C269" s="89"/>
      <c r="D269" s="90"/>
      <c r="E269" s="89"/>
      <c r="F269" s="91"/>
      <c r="G269" s="92"/>
      <c r="H269" s="116"/>
      <c r="I269" s="172"/>
    </row>
    <row r="270" spans="2:9" ht="24" customHeight="1" x14ac:dyDescent="0.25"/>
    <row r="271" spans="2:9" ht="20.149999999999999" customHeight="1" x14ac:dyDescent="0.25">
      <c r="B271" s="4" t="s">
        <v>209</v>
      </c>
      <c r="C271" s="4"/>
      <c r="G271" s="6"/>
      <c r="H271" s="80"/>
      <c r="I271" s="6"/>
    </row>
    <row r="272" spans="2:9" ht="20.149999999999999" customHeight="1" thickBot="1" x14ac:dyDescent="0.3">
      <c r="B272" s="97"/>
      <c r="C272" s="97"/>
      <c r="F272" s="111"/>
      <c r="G272" s="80"/>
      <c r="H272" s="80"/>
      <c r="I272" s="6"/>
    </row>
    <row r="273" spans="2:9" ht="25" customHeight="1" thickBot="1" x14ac:dyDescent="0.3">
      <c r="B273" s="114" t="s">
        <v>210</v>
      </c>
      <c r="C273" s="115"/>
      <c r="D273" s="89" t="s">
        <v>3</v>
      </c>
      <c r="E273" s="89"/>
      <c r="F273" s="91"/>
      <c r="G273" s="116"/>
      <c r="H273" s="205"/>
      <c r="I273" s="172" t="s">
        <v>211</v>
      </c>
    </row>
    <row r="274" spans="2:9" ht="25" customHeight="1" x14ac:dyDescent="0.25">
      <c r="B274" s="131">
        <v>1300</v>
      </c>
      <c r="C274" s="117"/>
      <c r="D274" s="118" t="s">
        <v>212</v>
      </c>
      <c r="E274" s="119"/>
      <c r="F274" s="120"/>
      <c r="G274" s="121"/>
      <c r="H274" s="206"/>
      <c r="I274" s="207">
        <f>I33</f>
        <v>0</v>
      </c>
    </row>
    <row r="275" spans="2:9" ht="25" customHeight="1" x14ac:dyDescent="0.25">
      <c r="B275" s="131">
        <v>1400</v>
      </c>
      <c r="C275" s="117"/>
      <c r="D275" s="5" t="s">
        <v>213</v>
      </c>
      <c r="F275" s="122"/>
      <c r="G275" s="121"/>
      <c r="H275" s="206"/>
      <c r="I275" s="207"/>
    </row>
    <row r="276" spans="2:9" ht="25" customHeight="1" x14ac:dyDescent="0.25">
      <c r="B276" s="131">
        <v>1500</v>
      </c>
      <c r="C276" s="117"/>
      <c r="D276" s="123" t="s">
        <v>34</v>
      </c>
      <c r="E276" s="123"/>
      <c r="F276" s="124"/>
      <c r="G276" s="121"/>
      <c r="H276" s="208"/>
      <c r="I276" s="209">
        <f>I65</f>
        <v>0</v>
      </c>
    </row>
    <row r="277" spans="2:9" ht="25" customHeight="1" x14ac:dyDescent="0.25">
      <c r="B277" s="125">
        <v>1700</v>
      </c>
      <c r="C277" s="126"/>
      <c r="D277" s="123" t="s">
        <v>48</v>
      </c>
      <c r="E277" s="123"/>
      <c r="F277" s="127"/>
      <c r="G277" s="128"/>
      <c r="H277" s="208"/>
      <c r="I277" s="209"/>
    </row>
    <row r="278" spans="2:9" ht="25" customHeight="1" x14ac:dyDescent="0.25">
      <c r="B278" s="131" t="s">
        <v>64</v>
      </c>
      <c r="C278" s="129"/>
      <c r="D278" s="118" t="s">
        <v>65</v>
      </c>
      <c r="E278" s="122"/>
      <c r="F278" s="124"/>
      <c r="G278" s="121"/>
      <c r="H278" s="206"/>
      <c r="I278" s="207">
        <f>I132</f>
        <v>1229755347</v>
      </c>
    </row>
    <row r="279" spans="2:9" ht="25" customHeight="1" x14ac:dyDescent="0.25">
      <c r="B279" s="130">
        <v>2100</v>
      </c>
      <c r="C279" s="117"/>
      <c r="D279" s="118" t="s">
        <v>93</v>
      </c>
      <c r="E279" s="119"/>
      <c r="F279" s="124"/>
      <c r="G279" s="121"/>
      <c r="H279" s="206"/>
      <c r="I279" s="207">
        <f>I171</f>
        <v>0</v>
      </c>
    </row>
    <row r="280" spans="2:9" ht="25" customHeight="1" x14ac:dyDescent="0.25">
      <c r="B280" s="131">
        <v>2200</v>
      </c>
      <c r="C280" s="117"/>
      <c r="D280" s="122" t="s">
        <v>116</v>
      </c>
      <c r="E280" s="122"/>
      <c r="F280" s="124"/>
      <c r="G280" s="121"/>
      <c r="H280" s="206"/>
      <c r="I280" s="207"/>
    </row>
    <row r="281" spans="2:9" ht="25" customHeight="1" x14ac:dyDescent="0.25">
      <c r="B281" s="63">
        <v>2300</v>
      </c>
      <c r="C281" s="52"/>
      <c r="D281" s="5" t="s">
        <v>246</v>
      </c>
      <c r="F281" s="111"/>
      <c r="G281" s="80"/>
      <c r="H281" s="192"/>
      <c r="I281" s="170"/>
    </row>
    <row r="282" spans="2:9" ht="25" customHeight="1" x14ac:dyDescent="0.25">
      <c r="B282" s="131">
        <v>2500</v>
      </c>
      <c r="C282" s="132"/>
      <c r="D282" s="118" t="s">
        <v>247</v>
      </c>
      <c r="E282" s="122"/>
      <c r="F282" s="124"/>
      <c r="G282" s="121"/>
      <c r="H282" s="206"/>
      <c r="I282" s="207"/>
    </row>
    <row r="283" spans="2:9" ht="25" customHeight="1" x14ac:dyDescent="0.25">
      <c r="B283" s="131">
        <v>2600</v>
      </c>
      <c r="C283" s="132"/>
      <c r="D283" s="118" t="s">
        <v>214</v>
      </c>
      <c r="E283" s="122"/>
      <c r="F283" s="124"/>
      <c r="G283" s="121"/>
      <c r="H283" s="206"/>
      <c r="I283" s="207"/>
    </row>
    <row r="284" spans="2:9" ht="25" customHeight="1" x14ac:dyDescent="0.25">
      <c r="B284" s="131">
        <v>3300</v>
      </c>
      <c r="C284" s="132"/>
      <c r="D284" s="122" t="s">
        <v>215</v>
      </c>
      <c r="E284" s="122"/>
      <c r="F284" s="124"/>
      <c r="G284" s="121"/>
      <c r="H284" s="206"/>
      <c r="I284" s="207">
        <f>I242</f>
        <v>0</v>
      </c>
    </row>
    <row r="285" spans="2:9" ht="25" customHeight="1" x14ac:dyDescent="0.25">
      <c r="B285" s="131">
        <v>3400</v>
      </c>
      <c r="C285" s="132"/>
      <c r="D285" s="122" t="s">
        <v>216</v>
      </c>
      <c r="E285" s="122"/>
      <c r="F285" s="124"/>
      <c r="G285" s="121"/>
      <c r="H285" s="206"/>
      <c r="I285" s="207"/>
    </row>
    <row r="286" spans="2:9" ht="25" customHeight="1" x14ac:dyDescent="0.25">
      <c r="B286" s="131">
        <v>3600</v>
      </c>
      <c r="C286" s="132"/>
      <c r="D286" s="122" t="s">
        <v>217</v>
      </c>
      <c r="E286" s="122"/>
      <c r="F286" s="124"/>
      <c r="G286" s="121"/>
      <c r="H286" s="206"/>
      <c r="I286" s="207"/>
    </row>
    <row r="287" spans="2:9" ht="25" customHeight="1" x14ac:dyDescent="0.25">
      <c r="B287" s="131">
        <v>4100</v>
      </c>
      <c r="C287" s="132"/>
      <c r="D287" s="122" t="s">
        <v>218</v>
      </c>
      <c r="E287" s="122"/>
      <c r="F287" s="124"/>
      <c r="G287" s="121"/>
      <c r="H287" s="206"/>
      <c r="I287" s="207"/>
    </row>
    <row r="288" spans="2:9" ht="25" customHeight="1" x14ac:dyDescent="0.25">
      <c r="B288" s="130">
        <v>4200</v>
      </c>
      <c r="C288" s="133"/>
      <c r="D288" s="134" t="s">
        <v>219</v>
      </c>
      <c r="E288" s="135"/>
      <c r="F288" s="122"/>
      <c r="G288" s="121"/>
      <c r="H288" s="206"/>
      <c r="I288" s="207"/>
    </row>
    <row r="289" spans="2:11" ht="25" customHeight="1" x14ac:dyDescent="0.25">
      <c r="B289" s="130">
        <v>4900</v>
      </c>
      <c r="C289" s="133"/>
      <c r="D289" s="679" t="s">
        <v>196</v>
      </c>
      <c r="E289" s="680"/>
      <c r="F289" s="680"/>
      <c r="G289" s="680"/>
      <c r="H289" s="681"/>
      <c r="I289" s="207"/>
    </row>
    <row r="290" spans="2:11" ht="25" customHeight="1" x14ac:dyDescent="0.25">
      <c r="B290" s="131">
        <v>5400</v>
      </c>
      <c r="C290" s="132"/>
      <c r="D290" s="122" t="s">
        <v>220</v>
      </c>
      <c r="E290" s="122"/>
      <c r="F290" s="124"/>
      <c r="G290" s="121"/>
      <c r="H290" s="206"/>
      <c r="I290" s="207"/>
    </row>
    <row r="291" spans="2:11" ht="25" customHeight="1" x14ac:dyDescent="0.25">
      <c r="B291" s="131">
        <v>5500</v>
      </c>
      <c r="C291" s="132"/>
      <c r="D291" s="122" t="s">
        <v>198</v>
      </c>
      <c r="E291" s="122"/>
      <c r="F291" s="124"/>
      <c r="G291" s="121"/>
      <c r="H291" s="206"/>
      <c r="I291" s="207"/>
    </row>
    <row r="292" spans="2:11" ht="25" customHeight="1" x14ac:dyDescent="0.25">
      <c r="B292" s="130">
        <v>6100</v>
      </c>
      <c r="C292" s="133"/>
      <c r="D292" s="135" t="s">
        <v>221</v>
      </c>
      <c r="E292" s="135"/>
      <c r="F292" s="124"/>
      <c r="G292" s="121"/>
      <c r="H292" s="206"/>
      <c r="I292" s="207"/>
    </row>
    <row r="293" spans="2:11" ht="25" customHeight="1" x14ac:dyDescent="0.25">
      <c r="B293" s="130">
        <v>6200</v>
      </c>
      <c r="C293" s="133"/>
      <c r="D293" s="135" t="s">
        <v>222</v>
      </c>
      <c r="E293" s="135"/>
      <c r="F293" s="124"/>
      <c r="G293" s="121"/>
      <c r="H293" s="206"/>
      <c r="I293" s="207"/>
    </row>
    <row r="294" spans="2:11" ht="25" customHeight="1" x14ac:dyDescent="0.25">
      <c r="B294" s="130">
        <v>6300</v>
      </c>
      <c r="C294" s="133"/>
      <c r="D294" s="135" t="s">
        <v>223</v>
      </c>
      <c r="E294" s="135"/>
      <c r="F294" s="124"/>
      <c r="G294" s="121"/>
      <c r="H294" s="206"/>
      <c r="I294" s="207"/>
    </row>
    <row r="295" spans="2:11" ht="25" customHeight="1" x14ac:dyDescent="0.25">
      <c r="B295" s="130">
        <v>6400</v>
      </c>
      <c r="C295" s="133"/>
      <c r="D295" s="135" t="s">
        <v>224</v>
      </c>
      <c r="E295" s="135"/>
      <c r="F295" s="124"/>
      <c r="G295" s="121"/>
      <c r="H295" s="206"/>
      <c r="I295" s="207"/>
    </row>
    <row r="296" spans="2:11" ht="25" customHeight="1" x14ac:dyDescent="0.25">
      <c r="B296" s="130">
        <v>6600</v>
      </c>
      <c r="C296" s="133"/>
      <c r="D296" s="135" t="s">
        <v>225</v>
      </c>
      <c r="E296" s="135"/>
      <c r="F296" s="124"/>
      <c r="G296" s="121"/>
      <c r="H296" s="206"/>
      <c r="I296" s="207"/>
    </row>
    <row r="297" spans="2:11" ht="25" customHeight="1" x14ac:dyDescent="0.25">
      <c r="B297" s="130" t="s">
        <v>226</v>
      </c>
      <c r="C297" s="133"/>
      <c r="D297" s="135" t="s">
        <v>227</v>
      </c>
      <c r="E297" s="135"/>
      <c r="F297" s="124"/>
      <c r="G297" s="121"/>
      <c r="H297" s="206"/>
      <c r="I297" s="207"/>
    </row>
    <row r="298" spans="2:11" ht="25" customHeight="1" x14ac:dyDescent="0.25">
      <c r="B298" s="130">
        <v>7100</v>
      </c>
      <c r="C298" s="133"/>
      <c r="D298" s="135" t="s">
        <v>228</v>
      </c>
      <c r="E298" s="135"/>
      <c r="F298" s="124"/>
      <c r="G298" s="121"/>
      <c r="H298" s="206"/>
      <c r="I298" s="207"/>
    </row>
    <row r="299" spans="2:11" ht="25" customHeight="1" thickBot="1" x14ac:dyDescent="0.3">
      <c r="B299" s="210"/>
      <c r="C299" s="211"/>
      <c r="D299" s="212"/>
      <c r="E299" s="212"/>
      <c r="F299" s="213"/>
      <c r="G299" s="214"/>
      <c r="H299" s="215"/>
      <c r="I299" s="216"/>
    </row>
    <row r="300" spans="2:11" ht="25" customHeight="1" thickTop="1" x14ac:dyDescent="0.25">
      <c r="B300" s="217"/>
      <c r="C300" s="136" t="s">
        <v>248</v>
      </c>
      <c r="D300" s="137" t="s">
        <v>209</v>
      </c>
      <c r="E300" s="138"/>
      <c r="F300" s="139"/>
      <c r="G300" s="137"/>
      <c r="H300" s="140"/>
      <c r="I300" s="218">
        <f>SUM(I274:I299)</f>
        <v>1229755347</v>
      </c>
    </row>
    <row r="301" spans="2:11" ht="25" customHeight="1" x14ac:dyDescent="0.25">
      <c r="B301" s="219"/>
      <c r="C301" s="141" t="s">
        <v>249</v>
      </c>
      <c r="D301" s="119" t="s">
        <v>250</v>
      </c>
      <c r="E301" s="142"/>
      <c r="F301" s="143"/>
      <c r="G301" s="144"/>
      <c r="H301" s="145"/>
      <c r="I301" s="220">
        <f>0.15*I300</f>
        <v>184463302.04999998</v>
      </c>
    </row>
    <row r="302" spans="2:11" ht="25" customHeight="1" thickBot="1" x14ac:dyDescent="0.3">
      <c r="B302" s="219"/>
      <c r="C302" s="141" t="s">
        <v>251</v>
      </c>
      <c r="D302" s="146" t="s">
        <v>252</v>
      </c>
      <c r="E302" s="147"/>
      <c r="F302" s="148"/>
      <c r="G302" s="149"/>
      <c r="H302" s="145"/>
      <c r="I302" s="220">
        <f>SUM(I300:I301)</f>
        <v>1414218649.05</v>
      </c>
    </row>
    <row r="303" spans="2:11" ht="25" customHeight="1" thickTop="1" thickBot="1" x14ac:dyDescent="0.3">
      <c r="B303" s="150"/>
      <c r="C303" s="151" t="s">
        <v>253</v>
      </c>
      <c r="D303" s="152" t="s">
        <v>229</v>
      </c>
      <c r="E303" s="153"/>
      <c r="F303" s="154"/>
      <c r="G303" s="155"/>
      <c r="H303" s="156"/>
      <c r="I303" s="221">
        <f>0.165*I302</f>
        <v>233346077.09325001</v>
      </c>
    </row>
    <row r="304" spans="2:11" ht="25" customHeight="1" thickTop="1" thickBot="1" x14ac:dyDescent="0.3">
      <c r="B304" s="157" t="s">
        <v>254</v>
      </c>
      <c r="C304" s="158"/>
      <c r="D304" s="159"/>
      <c r="E304" s="160"/>
      <c r="F304" s="161"/>
      <c r="G304" s="162"/>
      <c r="H304" s="163"/>
      <c r="I304" s="309">
        <f>SUM(I302:I303)</f>
        <v>1647564726.14325</v>
      </c>
      <c r="K304" s="222"/>
    </row>
    <row r="305" ht="14.5" thickTop="1" x14ac:dyDescent="0.25"/>
  </sheetData>
  <mergeCells count="14">
    <mergeCell ref="D289:H289"/>
    <mergeCell ref="B1:I1"/>
    <mergeCell ref="B5:I5"/>
    <mergeCell ref="C11:E11"/>
    <mergeCell ref="C13:E13"/>
    <mergeCell ref="C15:E15"/>
    <mergeCell ref="C16:E16"/>
    <mergeCell ref="C23:E23"/>
    <mergeCell ref="C29:E29"/>
    <mergeCell ref="C209:E209"/>
    <mergeCell ref="C229:E229"/>
    <mergeCell ref="C235:E235"/>
    <mergeCell ref="C117:E117"/>
    <mergeCell ref="C125:E125"/>
  </mergeCells>
  <printOptions horizontalCentered="1"/>
  <pageMargins left="0.47244094488188981" right="0.27559055118110237" top="0.74803149606299213" bottom="0.9055118110236221" header="0.51181102362204722" footer="0.51181102362204722"/>
  <pageSetup scale="51" orientation="portrait" useFirstPageNumber="1" horizontalDpi="180" verticalDpi="180" r:id="rId1"/>
  <headerFooter alignWithMargins="0">
    <oddHeader xml:space="preserve">&amp;L
&amp;R   </oddHeader>
    <oddFooter>&amp;C&amp;P of &amp;N</oddFooter>
  </headerFooter>
  <rowBreaks count="5" manualBreakCount="5">
    <brk id="66" min="1" max="8" man="1"/>
    <brk id="133" min="1" max="8" man="1"/>
    <brk id="172" min="1" max="8" man="1"/>
    <brk id="220" min="1" max="8" man="1"/>
    <brk id="269" min="1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K305"/>
  <sheetViews>
    <sheetView showGridLines="0" showWhiteSpace="0" view="pageBreakPreview" topLeftCell="A130" zoomScaleNormal="100" zoomScaleSheetLayoutView="100" zoomScalePageLayoutView="79" workbookViewId="0">
      <selection activeCell="H121" sqref="H121:H122"/>
    </sheetView>
  </sheetViews>
  <sheetFormatPr defaultRowHeight="14" x14ac:dyDescent="0.25"/>
  <cols>
    <col min="1" max="1" width="1.26953125" style="5" customWidth="1"/>
    <col min="2" max="2" width="11.36328125" style="5" customWidth="1"/>
    <col min="3" max="4" width="15.7265625" style="5" customWidth="1"/>
    <col min="5" max="5" width="39.7265625" style="5" customWidth="1"/>
    <col min="6" max="6" width="12.36328125" style="5" customWidth="1"/>
    <col min="7" max="7" width="14.36328125" style="106" customWidth="1"/>
    <col min="8" max="8" width="16.81640625" style="194" customWidth="1"/>
    <col min="9" max="9" width="23.1796875" style="106" customWidth="1"/>
    <col min="10" max="10" width="9.1796875" style="5"/>
    <col min="11" max="11" width="4.7265625" style="5" customWidth="1"/>
    <col min="12" max="244" width="9.1796875" style="5"/>
    <col min="245" max="245" width="11.36328125" style="5" customWidth="1"/>
    <col min="246" max="247" width="15.7265625" style="5" customWidth="1"/>
    <col min="248" max="248" width="34.36328125" style="5" customWidth="1"/>
    <col min="249" max="249" width="12.36328125" style="5" customWidth="1"/>
    <col min="250" max="250" width="11.7265625" style="5" customWidth="1"/>
    <col min="251" max="251" width="15" style="5" customWidth="1"/>
    <col min="252" max="252" width="19.1796875" style="5" customWidth="1"/>
    <col min="253" max="500" width="9.1796875" style="5"/>
    <col min="501" max="501" width="11.36328125" style="5" customWidth="1"/>
    <col min="502" max="503" width="15.7265625" style="5" customWidth="1"/>
    <col min="504" max="504" width="34.36328125" style="5" customWidth="1"/>
    <col min="505" max="505" width="12.36328125" style="5" customWidth="1"/>
    <col min="506" max="506" width="11.7265625" style="5" customWidth="1"/>
    <col min="507" max="507" width="15" style="5" customWidth="1"/>
    <col min="508" max="508" width="19.1796875" style="5" customWidth="1"/>
    <col min="509" max="756" width="9.1796875" style="5"/>
    <col min="757" max="757" width="11.36328125" style="5" customWidth="1"/>
    <col min="758" max="759" width="15.7265625" style="5" customWidth="1"/>
    <col min="760" max="760" width="34.36328125" style="5" customWidth="1"/>
    <col min="761" max="761" width="12.36328125" style="5" customWidth="1"/>
    <col min="762" max="762" width="11.7265625" style="5" customWidth="1"/>
    <col min="763" max="763" width="15" style="5" customWidth="1"/>
    <col min="764" max="764" width="19.1796875" style="5" customWidth="1"/>
    <col min="765" max="1012" width="9.1796875" style="5"/>
    <col min="1013" max="1013" width="11.36328125" style="5" customWidth="1"/>
    <col min="1014" max="1015" width="15.7265625" style="5" customWidth="1"/>
    <col min="1016" max="1016" width="34.36328125" style="5" customWidth="1"/>
    <col min="1017" max="1017" width="12.36328125" style="5" customWidth="1"/>
    <col min="1018" max="1018" width="11.7265625" style="5" customWidth="1"/>
    <col min="1019" max="1019" width="15" style="5" customWidth="1"/>
    <col min="1020" max="1020" width="19.1796875" style="5" customWidth="1"/>
    <col min="1021" max="1268" width="9.1796875" style="5"/>
    <col min="1269" max="1269" width="11.36328125" style="5" customWidth="1"/>
    <col min="1270" max="1271" width="15.7265625" style="5" customWidth="1"/>
    <col min="1272" max="1272" width="34.36328125" style="5" customWidth="1"/>
    <col min="1273" max="1273" width="12.36328125" style="5" customWidth="1"/>
    <col min="1274" max="1274" width="11.7265625" style="5" customWidth="1"/>
    <col min="1275" max="1275" width="15" style="5" customWidth="1"/>
    <col min="1276" max="1276" width="19.1796875" style="5" customWidth="1"/>
    <col min="1277" max="1524" width="9.1796875" style="5"/>
    <col min="1525" max="1525" width="11.36328125" style="5" customWidth="1"/>
    <col min="1526" max="1527" width="15.7265625" style="5" customWidth="1"/>
    <col min="1528" max="1528" width="34.36328125" style="5" customWidth="1"/>
    <col min="1529" max="1529" width="12.36328125" style="5" customWidth="1"/>
    <col min="1530" max="1530" width="11.7265625" style="5" customWidth="1"/>
    <col min="1531" max="1531" width="15" style="5" customWidth="1"/>
    <col min="1532" max="1532" width="19.1796875" style="5" customWidth="1"/>
    <col min="1533" max="1780" width="9.1796875" style="5"/>
    <col min="1781" max="1781" width="11.36328125" style="5" customWidth="1"/>
    <col min="1782" max="1783" width="15.7265625" style="5" customWidth="1"/>
    <col min="1784" max="1784" width="34.36328125" style="5" customWidth="1"/>
    <col min="1785" max="1785" width="12.36328125" style="5" customWidth="1"/>
    <col min="1786" max="1786" width="11.7265625" style="5" customWidth="1"/>
    <col min="1787" max="1787" width="15" style="5" customWidth="1"/>
    <col min="1788" max="1788" width="19.1796875" style="5" customWidth="1"/>
    <col min="1789" max="2036" width="9.1796875" style="5"/>
    <col min="2037" max="2037" width="11.36328125" style="5" customWidth="1"/>
    <col min="2038" max="2039" width="15.7265625" style="5" customWidth="1"/>
    <col min="2040" max="2040" width="34.36328125" style="5" customWidth="1"/>
    <col min="2041" max="2041" width="12.36328125" style="5" customWidth="1"/>
    <col min="2042" max="2042" width="11.7265625" style="5" customWidth="1"/>
    <col min="2043" max="2043" width="15" style="5" customWidth="1"/>
    <col min="2044" max="2044" width="19.1796875" style="5" customWidth="1"/>
    <col min="2045" max="2292" width="9.1796875" style="5"/>
    <col min="2293" max="2293" width="11.36328125" style="5" customWidth="1"/>
    <col min="2294" max="2295" width="15.7265625" style="5" customWidth="1"/>
    <col min="2296" max="2296" width="34.36328125" style="5" customWidth="1"/>
    <col min="2297" max="2297" width="12.36328125" style="5" customWidth="1"/>
    <col min="2298" max="2298" width="11.7265625" style="5" customWidth="1"/>
    <col min="2299" max="2299" width="15" style="5" customWidth="1"/>
    <col min="2300" max="2300" width="19.1796875" style="5" customWidth="1"/>
    <col min="2301" max="2548" width="9.1796875" style="5"/>
    <col min="2549" max="2549" width="11.36328125" style="5" customWidth="1"/>
    <col min="2550" max="2551" width="15.7265625" style="5" customWidth="1"/>
    <col min="2552" max="2552" width="34.36328125" style="5" customWidth="1"/>
    <col min="2553" max="2553" width="12.36328125" style="5" customWidth="1"/>
    <col min="2554" max="2554" width="11.7265625" style="5" customWidth="1"/>
    <col min="2555" max="2555" width="15" style="5" customWidth="1"/>
    <col min="2556" max="2556" width="19.1796875" style="5" customWidth="1"/>
    <col min="2557" max="2804" width="9.1796875" style="5"/>
    <col min="2805" max="2805" width="11.36328125" style="5" customWidth="1"/>
    <col min="2806" max="2807" width="15.7265625" style="5" customWidth="1"/>
    <col min="2808" max="2808" width="34.36328125" style="5" customWidth="1"/>
    <col min="2809" max="2809" width="12.36328125" style="5" customWidth="1"/>
    <col min="2810" max="2810" width="11.7265625" style="5" customWidth="1"/>
    <col min="2811" max="2811" width="15" style="5" customWidth="1"/>
    <col min="2812" max="2812" width="19.1796875" style="5" customWidth="1"/>
    <col min="2813" max="3060" width="9.1796875" style="5"/>
    <col min="3061" max="3061" width="11.36328125" style="5" customWidth="1"/>
    <col min="3062" max="3063" width="15.7265625" style="5" customWidth="1"/>
    <col min="3064" max="3064" width="34.36328125" style="5" customWidth="1"/>
    <col min="3065" max="3065" width="12.36328125" style="5" customWidth="1"/>
    <col min="3066" max="3066" width="11.7265625" style="5" customWidth="1"/>
    <col min="3067" max="3067" width="15" style="5" customWidth="1"/>
    <col min="3068" max="3068" width="19.1796875" style="5" customWidth="1"/>
    <col min="3069" max="3316" width="9.1796875" style="5"/>
    <col min="3317" max="3317" width="11.36328125" style="5" customWidth="1"/>
    <col min="3318" max="3319" width="15.7265625" style="5" customWidth="1"/>
    <col min="3320" max="3320" width="34.36328125" style="5" customWidth="1"/>
    <col min="3321" max="3321" width="12.36328125" style="5" customWidth="1"/>
    <col min="3322" max="3322" width="11.7265625" style="5" customWidth="1"/>
    <col min="3323" max="3323" width="15" style="5" customWidth="1"/>
    <col min="3324" max="3324" width="19.1796875" style="5" customWidth="1"/>
    <col min="3325" max="3572" width="9.1796875" style="5"/>
    <col min="3573" max="3573" width="11.36328125" style="5" customWidth="1"/>
    <col min="3574" max="3575" width="15.7265625" style="5" customWidth="1"/>
    <col min="3576" max="3576" width="34.36328125" style="5" customWidth="1"/>
    <col min="3577" max="3577" width="12.36328125" style="5" customWidth="1"/>
    <col min="3578" max="3578" width="11.7265625" style="5" customWidth="1"/>
    <col min="3579" max="3579" width="15" style="5" customWidth="1"/>
    <col min="3580" max="3580" width="19.1796875" style="5" customWidth="1"/>
    <col min="3581" max="3828" width="9.1796875" style="5"/>
    <col min="3829" max="3829" width="11.36328125" style="5" customWidth="1"/>
    <col min="3830" max="3831" width="15.7265625" style="5" customWidth="1"/>
    <col min="3832" max="3832" width="34.36328125" style="5" customWidth="1"/>
    <col min="3833" max="3833" width="12.36328125" style="5" customWidth="1"/>
    <col min="3834" max="3834" width="11.7265625" style="5" customWidth="1"/>
    <col min="3835" max="3835" width="15" style="5" customWidth="1"/>
    <col min="3836" max="3836" width="19.1796875" style="5" customWidth="1"/>
    <col min="3837" max="4084" width="9.1796875" style="5"/>
    <col min="4085" max="4085" width="11.36328125" style="5" customWidth="1"/>
    <col min="4086" max="4087" width="15.7265625" style="5" customWidth="1"/>
    <col min="4088" max="4088" width="34.36328125" style="5" customWidth="1"/>
    <col min="4089" max="4089" width="12.36328125" style="5" customWidth="1"/>
    <col min="4090" max="4090" width="11.7265625" style="5" customWidth="1"/>
    <col min="4091" max="4091" width="15" style="5" customWidth="1"/>
    <col min="4092" max="4092" width="19.1796875" style="5" customWidth="1"/>
    <col min="4093" max="4340" width="9.1796875" style="5"/>
    <col min="4341" max="4341" width="11.36328125" style="5" customWidth="1"/>
    <col min="4342" max="4343" width="15.7265625" style="5" customWidth="1"/>
    <col min="4344" max="4344" width="34.36328125" style="5" customWidth="1"/>
    <col min="4345" max="4345" width="12.36328125" style="5" customWidth="1"/>
    <col min="4346" max="4346" width="11.7265625" style="5" customWidth="1"/>
    <col min="4347" max="4347" width="15" style="5" customWidth="1"/>
    <col min="4348" max="4348" width="19.1796875" style="5" customWidth="1"/>
    <col min="4349" max="4596" width="9.1796875" style="5"/>
    <col min="4597" max="4597" width="11.36328125" style="5" customWidth="1"/>
    <col min="4598" max="4599" width="15.7265625" style="5" customWidth="1"/>
    <col min="4600" max="4600" width="34.36328125" style="5" customWidth="1"/>
    <col min="4601" max="4601" width="12.36328125" style="5" customWidth="1"/>
    <col min="4602" max="4602" width="11.7265625" style="5" customWidth="1"/>
    <col min="4603" max="4603" width="15" style="5" customWidth="1"/>
    <col min="4604" max="4604" width="19.1796875" style="5" customWidth="1"/>
    <col min="4605" max="4852" width="9.1796875" style="5"/>
    <col min="4853" max="4853" width="11.36328125" style="5" customWidth="1"/>
    <col min="4854" max="4855" width="15.7265625" style="5" customWidth="1"/>
    <col min="4856" max="4856" width="34.36328125" style="5" customWidth="1"/>
    <col min="4857" max="4857" width="12.36328125" style="5" customWidth="1"/>
    <col min="4858" max="4858" width="11.7265625" style="5" customWidth="1"/>
    <col min="4859" max="4859" width="15" style="5" customWidth="1"/>
    <col min="4860" max="4860" width="19.1796875" style="5" customWidth="1"/>
    <col min="4861" max="5108" width="9.1796875" style="5"/>
    <col min="5109" max="5109" width="11.36328125" style="5" customWidth="1"/>
    <col min="5110" max="5111" width="15.7265625" style="5" customWidth="1"/>
    <col min="5112" max="5112" width="34.36328125" style="5" customWidth="1"/>
    <col min="5113" max="5113" width="12.36328125" style="5" customWidth="1"/>
    <col min="5114" max="5114" width="11.7265625" style="5" customWidth="1"/>
    <col min="5115" max="5115" width="15" style="5" customWidth="1"/>
    <col min="5116" max="5116" width="19.1796875" style="5" customWidth="1"/>
    <col min="5117" max="5364" width="9.1796875" style="5"/>
    <col min="5365" max="5365" width="11.36328125" style="5" customWidth="1"/>
    <col min="5366" max="5367" width="15.7265625" style="5" customWidth="1"/>
    <col min="5368" max="5368" width="34.36328125" style="5" customWidth="1"/>
    <col min="5369" max="5369" width="12.36328125" style="5" customWidth="1"/>
    <col min="5370" max="5370" width="11.7265625" style="5" customWidth="1"/>
    <col min="5371" max="5371" width="15" style="5" customWidth="1"/>
    <col min="5372" max="5372" width="19.1796875" style="5" customWidth="1"/>
    <col min="5373" max="5620" width="9.1796875" style="5"/>
    <col min="5621" max="5621" width="11.36328125" style="5" customWidth="1"/>
    <col min="5622" max="5623" width="15.7265625" style="5" customWidth="1"/>
    <col min="5624" max="5624" width="34.36328125" style="5" customWidth="1"/>
    <col min="5625" max="5625" width="12.36328125" style="5" customWidth="1"/>
    <col min="5626" max="5626" width="11.7265625" style="5" customWidth="1"/>
    <col min="5627" max="5627" width="15" style="5" customWidth="1"/>
    <col min="5628" max="5628" width="19.1796875" style="5" customWidth="1"/>
    <col min="5629" max="5876" width="9.1796875" style="5"/>
    <col min="5877" max="5877" width="11.36328125" style="5" customWidth="1"/>
    <col min="5878" max="5879" width="15.7265625" style="5" customWidth="1"/>
    <col min="5880" max="5880" width="34.36328125" style="5" customWidth="1"/>
    <col min="5881" max="5881" width="12.36328125" style="5" customWidth="1"/>
    <col min="5882" max="5882" width="11.7265625" style="5" customWidth="1"/>
    <col min="5883" max="5883" width="15" style="5" customWidth="1"/>
    <col min="5884" max="5884" width="19.1796875" style="5" customWidth="1"/>
    <col min="5885" max="6132" width="9.1796875" style="5"/>
    <col min="6133" max="6133" width="11.36328125" style="5" customWidth="1"/>
    <col min="6134" max="6135" width="15.7265625" style="5" customWidth="1"/>
    <col min="6136" max="6136" width="34.36328125" style="5" customWidth="1"/>
    <col min="6137" max="6137" width="12.36328125" style="5" customWidth="1"/>
    <col min="6138" max="6138" width="11.7265625" style="5" customWidth="1"/>
    <col min="6139" max="6139" width="15" style="5" customWidth="1"/>
    <col min="6140" max="6140" width="19.1796875" style="5" customWidth="1"/>
    <col min="6141" max="6388" width="9.1796875" style="5"/>
    <col min="6389" max="6389" width="11.36328125" style="5" customWidth="1"/>
    <col min="6390" max="6391" width="15.7265625" style="5" customWidth="1"/>
    <col min="6392" max="6392" width="34.36328125" style="5" customWidth="1"/>
    <col min="6393" max="6393" width="12.36328125" style="5" customWidth="1"/>
    <col min="6394" max="6394" width="11.7265625" style="5" customWidth="1"/>
    <col min="6395" max="6395" width="15" style="5" customWidth="1"/>
    <col min="6396" max="6396" width="19.1796875" style="5" customWidth="1"/>
    <col min="6397" max="6644" width="9.1796875" style="5"/>
    <col min="6645" max="6645" width="11.36328125" style="5" customWidth="1"/>
    <col min="6646" max="6647" width="15.7265625" style="5" customWidth="1"/>
    <col min="6648" max="6648" width="34.36328125" style="5" customWidth="1"/>
    <col min="6649" max="6649" width="12.36328125" style="5" customWidth="1"/>
    <col min="6650" max="6650" width="11.7265625" style="5" customWidth="1"/>
    <col min="6651" max="6651" width="15" style="5" customWidth="1"/>
    <col min="6652" max="6652" width="19.1796875" style="5" customWidth="1"/>
    <col min="6653" max="6900" width="9.1796875" style="5"/>
    <col min="6901" max="6901" width="11.36328125" style="5" customWidth="1"/>
    <col min="6902" max="6903" width="15.7265625" style="5" customWidth="1"/>
    <col min="6904" max="6904" width="34.36328125" style="5" customWidth="1"/>
    <col min="6905" max="6905" width="12.36328125" style="5" customWidth="1"/>
    <col min="6906" max="6906" width="11.7265625" style="5" customWidth="1"/>
    <col min="6907" max="6907" width="15" style="5" customWidth="1"/>
    <col min="6908" max="6908" width="19.1796875" style="5" customWidth="1"/>
    <col min="6909" max="7156" width="9.1796875" style="5"/>
    <col min="7157" max="7157" width="11.36328125" style="5" customWidth="1"/>
    <col min="7158" max="7159" width="15.7265625" style="5" customWidth="1"/>
    <col min="7160" max="7160" width="34.36328125" style="5" customWidth="1"/>
    <col min="7161" max="7161" width="12.36328125" style="5" customWidth="1"/>
    <col min="7162" max="7162" width="11.7265625" style="5" customWidth="1"/>
    <col min="7163" max="7163" width="15" style="5" customWidth="1"/>
    <col min="7164" max="7164" width="19.1796875" style="5" customWidth="1"/>
    <col min="7165" max="7412" width="9.1796875" style="5"/>
    <col min="7413" max="7413" width="11.36328125" style="5" customWidth="1"/>
    <col min="7414" max="7415" width="15.7265625" style="5" customWidth="1"/>
    <col min="7416" max="7416" width="34.36328125" style="5" customWidth="1"/>
    <col min="7417" max="7417" width="12.36328125" style="5" customWidth="1"/>
    <col min="7418" max="7418" width="11.7265625" style="5" customWidth="1"/>
    <col min="7419" max="7419" width="15" style="5" customWidth="1"/>
    <col min="7420" max="7420" width="19.1796875" style="5" customWidth="1"/>
    <col min="7421" max="7668" width="9.1796875" style="5"/>
    <col min="7669" max="7669" width="11.36328125" style="5" customWidth="1"/>
    <col min="7670" max="7671" width="15.7265625" style="5" customWidth="1"/>
    <col min="7672" max="7672" width="34.36328125" style="5" customWidth="1"/>
    <col min="7673" max="7673" width="12.36328125" style="5" customWidth="1"/>
    <col min="7674" max="7674" width="11.7265625" style="5" customWidth="1"/>
    <col min="7675" max="7675" width="15" style="5" customWidth="1"/>
    <col min="7676" max="7676" width="19.1796875" style="5" customWidth="1"/>
    <col min="7677" max="7924" width="9.1796875" style="5"/>
    <col min="7925" max="7925" width="11.36328125" style="5" customWidth="1"/>
    <col min="7926" max="7927" width="15.7265625" style="5" customWidth="1"/>
    <col min="7928" max="7928" width="34.36328125" style="5" customWidth="1"/>
    <col min="7929" max="7929" width="12.36328125" style="5" customWidth="1"/>
    <col min="7930" max="7930" width="11.7265625" style="5" customWidth="1"/>
    <col min="7931" max="7931" width="15" style="5" customWidth="1"/>
    <col min="7932" max="7932" width="19.1796875" style="5" customWidth="1"/>
    <col min="7933" max="8180" width="9.1796875" style="5"/>
    <col min="8181" max="8181" width="11.36328125" style="5" customWidth="1"/>
    <col min="8182" max="8183" width="15.7265625" style="5" customWidth="1"/>
    <col min="8184" max="8184" width="34.36328125" style="5" customWidth="1"/>
    <col min="8185" max="8185" width="12.36328125" style="5" customWidth="1"/>
    <col min="8186" max="8186" width="11.7265625" style="5" customWidth="1"/>
    <col min="8187" max="8187" width="15" style="5" customWidth="1"/>
    <col min="8188" max="8188" width="19.1796875" style="5" customWidth="1"/>
    <col min="8189" max="8436" width="9.1796875" style="5"/>
    <col min="8437" max="8437" width="11.36328125" style="5" customWidth="1"/>
    <col min="8438" max="8439" width="15.7265625" style="5" customWidth="1"/>
    <col min="8440" max="8440" width="34.36328125" style="5" customWidth="1"/>
    <col min="8441" max="8441" width="12.36328125" style="5" customWidth="1"/>
    <col min="8442" max="8442" width="11.7265625" style="5" customWidth="1"/>
    <col min="8443" max="8443" width="15" style="5" customWidth="1"/>
    <col min="8444" max="8444" width="19.1796875" style="5" customWidth="1"/>
    <col min="8445" max="8692" width="9.1796875" style="5"/>
    <col min="8693" max="8693" width="11.36328125" style="5" customWidth="1"/>
    <col min="8694" max="8695" width="15.7265625" style="5" customWidth="1"/>
    <col min="8696" max="8696" width="34.36328125" style="5" customWidth="1"/>
    <col min="8697" max="8697" width="12.36328125" style="5" customWidth="1"/>
    <col min="8698" max="8698" width="11.7265625" style="5" customWidth="1"/>
    <col min="8699" max="8699" width="15" style="5" customWidth="1"/>
    <col min="8700" max="8700" width="19.1796875" style="5" customWidth="1"/>
    <col min="8701" max="8948" width="9.1796875" style="5"/>
    <col min="8949" max="8949" width="11.36328125" style="5" customWidth="1"/>
    <col min="8950" max="8951" width="15.7265625" style="5" customWidth="1"/>
    <col min="8952" max="8952" width="34.36328125" style="5" customWidth="1"/>
    <col min="8953" max="8953" width="12.36328125" style="5" customWidth="1"/>
    <col min="8954" max="8954" width="11.7265625" style="5" customWidth="1"/>
    <col min="8955" max="8955" width="15" style="5" customWidth="1"/>
    <col min="8956" max="8956" width="19.1796875" style="5" customWidth="1"/>
    <col min="8957" max="9204" width="9.1796875" style="5"/>
    <col min="9205" max="9205" width="11.36328125" style="5" customWidth="1"/>
    <col min="9206" max="9207" width="15.7265625" style="5" customWidth="1"/>
    <col min="9208" max="9208" width="34.36328125" style="5" customWidth="1"/>
    <col min="9209" max="9209" width="12.36328125" style="5" customWidth="1"/>
    <col min="9210" max="9210" width="11.7265625" style="5" customWidth="1"/>
    <col min="9211" max="9211" width="15" style="5" customWidth="1"/>
    <col min="9212" max="9212" width="19.1796875" style="5" customWidth="1"/>
    <col min="9213" max="9460" width="9.1796875" style="5"/>
    <col min="9461" max="9461" width="11.36328125" style="5" customWidth="1"/>
    <col min="9462" max="9463" width="15.7265625" style="5" customWidth="1"/>
    <col min="9464" max="9464" width="34.36328125" style="5" customWidth="1"/>
    <col min="9465" max="9465" width="12.36328125" style="5" customWidth="1"/>
    <col min="9466" max="9466" width="11.7265625" style="5" customWidth="1"/>
    <col min="9467" max="9467" width="15" style="5" customWidth="1"/>
    <col min="9468" max="9468" width="19.1796875" style="5" customWidth="1"/>
    <col min="9469" max="9716" width="9.1796875" style="5"/>
    <col min="9717" max="9717" width="11.36328125" style="5" customWidth="1"/>
    <col min="9718" max="9719" width="15.7265625" style="5" customWidth="1"/>
    <col min="9720" max="9720" width="34.36328125" style="5" customWidth="1"/>
    <col min="9721" max="9721" width="12.36328125" style="5" customWidth="1"/>
    <col min="9722" max="9722" width="11.7265625" style="5" customWidth="1"/>
    <col min="9723" max="9723" width="15" style="5" customWidth="1"/>
    <col min="9724" max="9724" width="19.1796875" style="5" customWidth="1"/>
    <col min="9725" max="9972" width="9.1796875" style="5"/>
    <col min="9973" max="9973" width="11.36328125" style="5" customWidth="1"/>
    <col min="9974" max="9975" width="15.7265625" style="5" customWidth="1"/>
    <col min="9976" max="9976" width="34.36328125" style="5" customWidth="1"/>
    <col min="9977" max="9977" width="12.36328125" style="5" customWidth="1"/>
    <col min="9978" max="9978" width="11.7265625" style="5" customWidth="1"/>
    <col min="9979" max="9979" width="15" style="5" customWidth="1"/>
    <col min="9980" max="9980" width="19.1796875" style="5" customWidth="1"/>
    <col min="9981" max="10228" width="9.1796875" style="5"/>
    <col min="10229" max="10229" width="11.36328125" style="5" customWidth="1"/>
    <col min="10230" max="10231" width="15.7265625" style="5" customWidth="1"/>
    <col min="10232" max="10232" width="34.36328125" style="5" customWidth="1"/>
    <col min="10233" max="10233" width="12.36328125" style="5" customWidth="1"/>
    <col min="10234" max="10234" width="11.7265625" style="5" customWidth="1"/>
    <col min="10235" max="10235" width="15" style="5" customWidth="1"/>
    <col min="10236" max="10236" width="19.1796875" style="5" customWidth="1"/>
    <col min="10237" max="10484" width="9.1796875" style="5"/>
    <col min="10485" max="10485" width="11.36328125" style="5" customWidth="1"/>
    <col min="10486" max="10487" width="15.7265625" style="5" customWidth="1"/>
    <col min="10488" max="10488" width="34.36328125" style="5" customWidth="1"/>
    <col min="10489" max="10489" width="12.36328125" style="5" customWidth="1"/>
    <col min="10490" max="10490" width="11.7265625" style="5" customWidth="1"/>
    <col min="10491" max="10491" width="15" style="5" customWidth="1"/>
    <col min="10492" max="10492" width="19.1796875" style="5" customWidth="1"/>
    <col min="10493" max="10740" width="9.1796875" style="5"/>
    <col min="10741" max="10741" width="11.36328125" style="5" customWidth="1"/>
    <col min="10742" max="10743" width="15.7265625" style="5" customWidth="1"/>
    <col min="10744" max="10744" width="34.36328125" style="5" customWidth="1"/>
    <col min="10745" max="10745" width="12.36328125" style="5" customWidth="1"/>
    <col min="10746" max="10746" width="11.7265625" style="5" customWidth="1"/>
    <col min="10747" max="10747" width="15" style="5" customWidth="1"/>
    <col min="10748" max="10748" width="19.1796875" style="5" customWidth="1"/>
    <col min="10749" max="10996" width="9.1796875" style="5"/>
    <col min="10997" max="10997" width="11.36328125" style="5" customWidth="1"/>
    <col min="10998" max="10999" width="15.7265625" style="5" customWidth="1"/>
    <col min="11000" max="11000" width="34.36328125" style="5" customWidth="1"/>
    <col min="11001" max="11001" width="12.36328125" style="5" customWidth="1"/>
    <col min="11002" max="11002" width="11.7265625" style="5" customWidth="1"/>
    <col min="11003" max="11003" width="15" style="5" customWidth="1"/>
    <col min="11004" max="11004" width="19.1796875" style="5" customWidth="1"/>
    <col min="11005" max="11252" width="9.1796875" style="5"/>
    <col min="11253" max="11253" width="11.36328125" style="5" customWidth="1"/>
    <col min="11254" max="11255" width="15.7265625" style="5" customWidth="1"/>
    <col min="11256" max="11256" width="34.36328125" style="5" customWidth="1"/>
    <col min="11257" max="11257" width="12.36328125" style="5" customWidth="1"/>
    <col min="11258" max="11258" width="11.7265625" style="5" customWidth="1"/>
    <col min="11259" max="11259" width="15" style="5" customWidth="1"/>
    <col min="11260" max="11260" width="19.1796875" style="5" customWidth="1"/>
    <col min="11261" max="11508" width="9.1796875" style="5"/>
    <col min="11509" max="11509" width="11.36328125" style="5" customWidth="1"/>
    <col min="11510" max="11511" width="15.7265625" style="5" customWidth="1"/>
    <col min="11512" max="11512" width="34.36328125" style="5" customWidth="1"/>
    <col min="11513" max="11513" width="12.36328125" style="5" customWidth="1"/>
    <col min="11514" max="11514" width="11.7265625" style="5" customWidth="1"/>
    <col min="11515" max="11515" width="15" style="5" customWidth="1"/>
    <col min="11516" max="11516" width="19.1796875" style="5" customWidth="1"/>
    <col min="11517" max="11764" width="9.1796875" style="5"/>
    <col min="11765" max="11765" width="11.36328125" style="5" customWidth="1"/>
    <col min="11766" max="11767" width="15.7265625" style="5" customWidth="1"/>
    <col min="11768" max="11768" width="34.36328125" style="5" customWidth="1"/>
    <col min="11769" max="11769" width="12.36328125" style="5" customWidth="1"/>
    <col min="11770" max="11770" width="11.7265625" style="5" customWidth="1"/>
    <col min="11771" max="11771" width="15" style="5" customWidth="1"/>
    <col min="11772" max="11772" width="19.1796875" style="5" customWidth="1"/>
    <col min="11773" max="12020" width="9.1796875" style="5"/>
    <col min="12021" max="12021" width="11.36328125" style="5" customWidth="1"/>
    <col min="12022" max="12023" width="15.7265625" style="5" customWidth="1"/>
    <col min="12024" max="12024" width="34.36328125" style="5" customWidth="1"/>
    <col min="12025" max="12025" width="12.36328125" style="5" customWidth="1"/>
    <col min="12026" max="12026" width="11.7265625" style="5" customWidth="1"/>
    <col min="12027" max="12027" width="15" style="5" customWidth="1"/>
    <col min="12028" max="12028" width="19.1796875" style="5" customWidth="1"/>
    <col min="12029" max="12276" width="9.1796875" style="5"/>
    <col min="12277" max="12277" width="11.36328125" style="5" customWidth="1"/>
    <col min="12278" max="12279" width="15.7265625" style="5" customWidth="1"/>
    <col min="12280" max="12280" width="34.36328125" style="5" customWidth="1"/>
    <col min="12281" max="12281" width="12.36328125" style="5" customWidth="1"/>
    <col min="12282" max="12282" width="11.7265625" style="5" customWidth="1"/>
    <col min="12283" max="12283" width="15" style="5" customWidth="1"/>
    <col min="12284" max="12284" width="19.1796875" style="5" customWidth="1"/>
    <col min="12285" max="12532" width="9.1796875" style="5"/>
    <col min="12533" max="12533" width="11.36328125" style="5" customWidth="1"/>
    <col min="12534" max="12535" width="15.7265625" style="5" customWidth="1"/>
    <col min="12536" max="12536" width="34.36328125" style="5" customWidth="1"/>
    <col min="12537" max="12537" width="12.36328125" style="5" customWidth="1"/>
    <col min="12538" max="12538" width="11.7265625" style="5" customWidth="1"/>
    <col min="12539" max="12539" width="15" style="5" customWidth="1"/>
    <col min="12540" max="12540" width="19.1796875" style="5" customWidth="1"/>
    <col min="12541" max="12788" width="9.1796875" style="5"/>
    <col min="12789" max="12789" width="11.36328125" style="5" customWidth="1"/>
    <col min="12790" max="12791" width="15.7265625" style="5" customWidth="1"/>
    <col min="12792" max="12792" width="34.36328125" style="5" customWidth="1"/>
    <col min="12793" max="12793" width="12.36328125" style="5" customWidth="1"/>
    <col min="12794" max="12794" width="11.7265625" style="5" customWidth="1"/>
    <col min="12795" max="12795" width="15" style="5" customWidth="1"/>
    <col min="12796" max="12796" width="19.1796875" style="5" customWidth="1"/>
    <col min="12797" max="13044" width="9.1796875" style="5"/>
    <col min="13045" max="13045" width="11.36328125" style="5" customWidth="1"/>
    <col min="13046" max="13047" width="15.7265625" style="5" customWidth="1"/>
    <col min="13048" max="13048" width="34.36328125" style="5" customWidth="1"/>
    <col min="13049" max="13049" width="12.36328125" style="5" customWidth="1"/>
    <col min="13050" max="13050" width="11.7265625" style="5" customWidth="1"/>
    <col min="13051" max="13051" width="15" style="5" customWidth="1"/>
    <col min="13052" max="13052" width="19.1796875" style="5" customWidth="1"/>
    <col min="13053" max="13300" width="9.1796875" style="5"/>
    <col min="13301" max="13301" width="11.36328125" style="5" customWidth="1"/>
    <col min="13302" max="13303" width="15.7265625" style="5" customWidth="1"/>
    <col min="13304" max="13304" width="34.36328125" style="5" customWidth="1"/>
    <col min="13305" max="13305" width="12.36328125" style="5" customWidth="1"/>
    <col min="13306" max="13306" width="11.7265625" style="5" customWidth="1"/>
    <col min="13307" max="13307" width="15" style="5" customWidth="1"/>
    <col min="13308" max="13308" width="19.1796875" style="5" customWidth="1"/>
    <col min="13309" max="13556" width="9.1796875" style="5"/>
    <col min="13557" max="13557" width="11.36328125" style="5" customWidth="1"/>
    <col min="13558" max="13559" width="15.7265625" style="5" customWidth="1"/>
    <col min="13560" max="13560" width="34.36328125" style="5" customWidth="1"/>
    <col min="13561" max="13561" width="12.36328125" style="5" customWidth="1"/>
    <col min="13562" max="13562" width="11.7265625" style="5" customWidth="1"/>
    <col min="13563" max="13563" width="15" style="5" customWidth="1"/>
    <col min="13564" max="13564" width="19.1796875" style="5" customWidth="1"/>
    <col min="13565" max="13812" width="9.1796875" style="5"/>
    <col min="13813" max="13813" width="11.36328125" style="5" customWidth="1"/>
    <col min="13814" max="13815" width="15.7265625" style="5" customWidth="1"/>
    <col min="13816" max="13816" width="34.36328125" style="5" customWidth="1"/>
    <col min="13817" max="13817" width="12.36328125" style="5" customWidth="1"/>
    <col min="13818" max="13818" width="11.7265625" style="5" customWidth="1"/>
    <col min="13819" max="13819" width="15" style="5" customWidth="1"/>
    <col min="13820" max="13820" width="19.1796875" style="5" customWidth="1"/>
    <col min="13821" max="14068" width="9.1796875" style="5"/>
    <col min="14069" max="14069" width="11.36328125" style="5" customWidth="1"/>
    <col min="14070" max="14071" width="15.7265625" style="5" customWidth="1"/>
    <col min="14072" max="14072" width="34.36328125" style="5" customWidth="1"/>
    <col min="14073" max="14073" width="12.36328125" style="5" customWidth="1"/>
    <col min="14074" max="14074" width="11.7265625" style="5" customWidth="1"/>
    <col min="14075" max="14075" width="15" style="5" customWidth="1"/>
    <col min="14076" max="14076" width="19.1796875" style="5" customWidth="1"/>
    <col min="14077" max="14324" width="9.1796875" style="5"/>
    <col min="14325" max="14325" width="11.36328125" style="5" customWidth="1"/>
    <col min="14326" max="14327" width="15.7265625" style="5" customWidth="1"/>
    <col min="14328" max="14328" width="34.36328125" style="5" customWidth="1"/>
    <col min="14329" max="14329" width="12.36328125" style="5" customWidth="1"/>
    <col min="14330" max="14330" width="11.7265625" style="5" customWidth="1"/>
    <col min="14331" max="14331" width="15" style="5" customWidth="1"/>
    <col min="14332" max="14332" width="19.1796875" style="5" customWidth="1"/>
    <col min="14333" max="14580" width="9.1796875" style="5"/>
    <col min="14581" max="14581" width="11.36328125" style="5" customWidth="1"/>
    <col min="14582" max="14583" width="15.7265625" style="5" customWidth="1"/>
    <col min="14584" max="14584" width="34.36328125" style="5" customWidth="1"/>
    <col min="14585" max="14585" width="12.36328125" style="5" customWidth="1"/>
    <col min="14586" max="14586" width="11.7265625" style="5" customWidth="1"/>
    <col min="14587" max="14587" width="15" style="5" customWidth="1"/>
    <col min="14588" max="14588" width="19.1796875" style="5" customWidth="1"/>
    <col min="14589" max="14836" width="9.1796875" style="5"/>
    <col min="14837" max="14837" width="11.36328125" style="5" customWidth="1"/>
    <col min="14838" max="14839" width="15.7265625" style="5" customWidth="1"/>
    <col min="14840" max="14840" width="34.36328125" style="5" customWidth="1"/>
    <col min="14841" max="14841" width="12.36328125" style="5" customWidth="1"/>
    <col min="14842" max="14842" width="11.7265625" style="5" customWidth="1"/>
    <col min="14843" max="14843" width="15" style="5" customWidth="1"/>
    <col min="14844" max="14844" width="19.1796875" style="5" customWidth="1"/>
    <col min="14845" max="15092" width="9.1796875" style="5"/>
    <col min="15093" max="15093" width="11.36328125" style="5" customWidth="1"/>
    <col min="15094" max="15095" width="15.7265625" style="5" customWidth="1"/>
    <col min="15096" max="15096" width="34.36328125" style="5" customWidth="1"/>
    <col min="15097" max="15097" width="12.36328125" style="5" customWidth="1"/>
    <col min="15098" max="15098" width="11.7265625" style="5" customWidth="1"/>
    <col min="15099" max="15099" width="15" style="5" customWidth="1"/>
    <col min="15100" max="15100" width="19.1796875" style="5" customWidth="1"/>
    <col min="15101" max="15348" width="9.1796875" style="5"/>
    <col min="15349" max="15349" width="11.36328125" style="5" customWidth="1"/>
    <col min="15350" max="15351" width="15.7265625" style="5" customWidth="1"/>
    <col min="15352" max="15352" width="34.36328125" style="5" customWidth="1"/>
    <col min="15353" max="15353" width="12.36328125" style="5" customWidth="1"/>
    <col min="15354" max="15354" width="11.7265625" style="5" customWidth="1"/>
    <col min="15355" max="15355" width="15" style="5" customWidth="1"/>
    <col min="15356" max="15356" width="19.1796875" style="5" customWidth="1"/>
    <col min="15357" max="15604" width="9.1796875" style="5"/>
    <col min="15605" max="15605" width="11.36328125" style="5" customWidth="1"/>
    <col min="15606" max="15607" width="15.7265625" style="5" customWidth="1"/>
    <col min="15608" max="15608" width="34.36328125" style="5" customWidth="1"/>
    <col min="15609" max="15609" width="12.36328125" style="5" customWidth="1"/>
    <col min="15610" max="15610" width="11.7265625" style="5" customWidth="1"/>
    <col min="15611" max="15611" width="15" style="5" customWidth="1"/>
    <col min="15612" max="15612" width="19.1796875" style="5" customWidth="1"/>
    <col min="15613" max="15860" width="9.1796875" style="5"/>
    <col min="15861" max="15861" width="11.36328125" style="5" customWidth="1"/>
    <col min="15862" max="15863" width="15.7265625" style="5" customWidth="1"/>
    <col min="15864" max="15864" width="34.36328125" style="5" customWidth="1"/>
    <col min="15865" max="15865" width="12.36328125" style="5" customWidth="1"/>
    <col min="15866" max="15866" width="11.7265625" style="5" customWidth="1"/>
    <col min="15867" max="15867" width="15" style="5" customWidth="1"/>
    <col min="15868" max="15868" width="19.1796875" style="5" customWidth="1"/>
    <col min="15869" max="16116" width="9.1796875" style="5"/>
    <col min="16117" max="16117" width="11.36328125" style="5" customWidth="1"/>
    <col min="16118" max="16119" width="15.7265625" style="5" customWidth="1"/>
    <col min="16120" max="16120" width="34.36328125" style="5" customWidth="1"/>
    <col min="16121" max="16121" width="12.36328125" style="5" customWidth="1"/>
    <col min="16122" max="16122" width="11.7265625" style="5" customWidth="1"/>
    <col min="16123" max="16123" width="15" style="5" customWidth="1"/>
    <col min="16124" max="16124" width="19.1796875" style="5" customWidth="1"/>
    <col min="16125" max="16384" width="9.1796875" style="5"/>
  </cols>
  <sheetData>
    <row r="1" spans="2:10" s="165" customFormat="1" ht="22.5" customHeight="1" x14ac:dyDescent="0.25">
      <c r="B1" s="669" t="s">
        <v>0</v>
      </c>
      <c r="C1" s="669"/>
      <c r="D1" s="669"/>
      <c r="E1" s="669"/>
      <c r="F1" s="669"/>
      <c r="G1" s="669"/>
      <c r="H1" s="669"/>
      <c r="I1" s="669"/>
    </row>
    <row r="2" spans="2:10" s="165" customFormat="1" ht="34.5" customHeight="1" x14ac:dyDescent="0.25">
      <c r="B2" s="1" t="s">
        <v>256</v>
      </c>
      <c r="C2" s="95"/>
      <c r="D2" s="1" t="s">
        <v>258</v>
      </c>
      <c r="E2" s="95"/>
      <c r="F2" s="95"/>
      <c r="G2" s="95"/>
      <c r="H2" s="95"/>
      <c r="I2" s="95"/>
    </row>
    <row r="3" spans="2:10" s="3" customFormat="1" ht="18.75" customHeight="1" x14ac:dyDescent="0.25">
      <c r="B3" s="1" t="s">
        <v>257</v>
      </c>
      <c r="C3" s="95"/>
      <c r="D3" s="1" t="s">
        <v>259</v>
      </c>
      <c r="E3" s="95"/>
      <c r="F3" s="95"/>
      <c r="G3" s="95"/>
      <c r="H3" s="95"/>
      <c r="I3" s="95"/>
    </row>
    <row r="4" spans="2:10" s="3" customFormat="1" ht="10.5" customHeight="1" x14ac:dyDescent="0.25">
      <c r="B4" s="1"/>
      <c r="C4" s="1"/>
      <c r="D4" s="1"/>
      <c r="E4" s="1"/>
      <c r="F4" s="1"/>
      <c r="G4" s="2"/>
      <c r="H4" s="2"/>
      <c r="I4" s="2"/>
    </row>
    <row r="5" spans="2:10" s="165" customFormat="1" ht="19.5" customHeight="1" x14ac:dyDescent="0.25">
      <c r="B5" s="669" t="s">
        <v>255</v>
      </c>
      <c r="C5" s="669"/>
      <c r="D5" s="669"/>
      <c r="E5" s="669"/>
      <c r="F5" s="669"/>
      <c r="G5" s="669"/>
      <c r="H5" s="669"/>
      <c r="I5" s="669"/>
      <c r="J5" s="95"/>
    </row>
    <row r="6" spans="2:10" s="165" customFormat="1" ht="19.5" customHeight="1" thickBot="1" x14ac:dyDescent="0.3">
      <c r="B6" s="4"/>
      <c r="C6" s="4"/>
      <c r="D6" s="5"/>
      <c r="E6" s="5"/>
      <c r="F6" s="5"/>
      <c r="G6" s="6"/>
      <c r="H6" s="80"/>
      <c r="I6" s="7" t="s">
        <v>1</v>
      </c>
    </row>
    <row r="7" spans="2:10" s="165" customFormat="1" ht="18.75" customHeight="1" x14ac:dyDescent="0.25">
      <c r="B7" s="8" t="s">
        <v>2</v>
      </c>
      <c r="C7" s="9" t="s">
        <v>3</v>
      </c>
      <c r="D7" s="9"/>
      <c r="E7" s="9"/>
      <c r="F7" s="10" t="s">
        <v>4</v>
      </c>
      <c r="G7" s="11" t="s">
        <v>5</v>
      </c>
      <c r="H7" s="166" t="s">
        <v>6</v>
      </c>
      <c r="I7" s="167" t="s">
        <v>7</v>
      </c>
    </row>
    <row r="8" spans="2:10" s="165" customFormat="1" ht="18.75" customHeight="1" thickBot="1" x14ac:dyDescent="0.3">
      <c r="B8" s="12"/>
      <c r="C8" s="13"/>
      <c r="D8" s="13"/>
      <c r="E8" s="13"/>
      <c r="F8" s="14"/>
      <c r="G8" s="15"/>
      <c r="H8" s="168" t="s">
        <v>8</v>
      </c>
      <c r="I8" s="169" t="s">
        <v>8</v>
      </c>
    </row>
    <row r="9" spans="2:10" s="3" customFormat="1" ht="18.75" customHeight="1" x14ac:dyDescent="0.25">
      <c r="B9" s="278">
        <v>1300</v>
      </c>
      <c r="C9" s="271" t="s">
        <v>9</v>
      </c>
      <c r="D9" s="296"/>
      <c r="E9" s="255"/>
      <c r="F9" s="297"/>
      <c r="G9" s="298"/>
      <c r="H9" s="269"/>
      <c r="I9" s="299"/>
    </row>
    <row r="10" spans="2:10" s="165" customFormat="1" ht="18.75" customHeight="1" x14ac:dyDescent="0.25">
      <c r="B10" s="18"/>
      <c r="C10" s="109" t="s">
        <v>10</v>
      </c>
      <c r="D10" s="100"/>
      <c r="E10" s="19"/>
      <c r="F10" s="102"/>
      <c r="G10" s="21"/>
      <c r="H10" s="60"/>
      <c r="I10" s="224"/>
    </row>
    <row r="11" spans="2:10" s="165" customFormat="1" ht="18.75" customHeight="1" x14ac:dyDescent="0.25">
      <c r="B11" s="22">
        <v>13.01</v>
      </c>
      <c r="C11" s="660" t="s">
        <v>11</v>
      </c>
      <c r="D11" s="661"/>
      <c r="E11" s="662"/>
      <c r="F11" s="47" t="s">
        <v>12</v>
      </c>
      <c r="G11" s="60">
        <v>1</v>
      </c>
      <c r="H11" s="21"/>
      <c r="I11" s="224">
        <f>G11*H11</f>
        <v>0</v>
      </c>
    </row>
    <row r="12" spans="2:10" s="165" customFormat="1" ht="18.75" customHeight="1" x14ac:dyDescent="0.25">
      <c r="B12" s="24"/>
      <c r="C12" s="25"/>
      <c r="D12" s="26"/>
      <c r="E12" s="27"/>
      <c r="F12" s="47"/>
      <c r="G12" s="60"/>
      <c r="H12" s="21"/>
      <c r="I12" s="224">
        <f t="shared" ref="I12:I31" si="0">G12*H12</f>
        <v>0</v>
      </c>
    </row>
    <row r="13" spans="2:10" s="165" customFormat="1" ht="18.75" customHeight="1" x14ac:dyDescent="0.25">
      <c r="B13" s="24"/>
      <c r="C13" s="660" t="s">
        <v>13</v>
      </c>
      <c r="D13" s="661"/>
      <c r="E13" s="662"/>
      <c r="F13" s="300" t="s">
        <v>12</v>
      </c>
      <c r="G13" s="60">
        <v>1</v>
      </c>
      <c r="H13" s="21"/>
      <c r="I13" s="224">
        <f t="shared" si="0"/>
        <v>0</v>
      </c>
    </row>
    <row r="14" spans="2:10" s="165" customFormat="1" ht="18.75" customHeight="1" x14ac:dyDescent="0.25">
      <c r="B14" s="24"/>
      <c r="C14" s="25"/>
      <c r="D14" s="26"/>
      <c r="E14" s="27"/>
      <c r="F14" s="300"/>
      <c r="G14" s="60"/>
      <c r="H14" s="21"/>
      <c r="I14" s="224">
        <f t="shared" si="0"/>
        <v>0</v>
      </c>
    </row>
    <row r="15" spans="2:10" s="165" customFormat="1" ht="18.75" customHeight="1" x14ac:dyDescent="0.25">
      <c r="B15" s="24"/>
      <c r="C15" s="660" t="s">
        <v>14</v>
      </c>
      <c r="D15" s="661"/>
      <c r="E15" s="662"/>
      <c r="F15" s="47" t="s">
        <v>15</v>
      </c>
      <c r="G15" s="60">
        <v>3</v>
      </c>
      <c r="H15" s="21"/>
      <c r="I15" s="224">
        <f t="shared" si="0"/>
        <v>0</v>
      </c>
    </row>
    <row r="16" spans="2:10" s="165" customFormat="1" ht="18.75" customHeight="1" x14ac:dyDescent="0.25">
      <c r="B16" s="24"/>
      <c r="C16" s="660"/>
      <c r="D16" s="661"/>
      <c r="E16" s="662"/>
      <c r="F16" s="47"/>
      <c r="G16" s="60"/>
      <c r="H16" s="60"/>
      <c r="I16" s="224">
        <f t="shared" si="0"/>
        <v>0</v>
      </c>
    </row>
    <row r="17" spans="2:9" s="165" customFormat="1" ht="18.75" customHeight="1" x14ac:dyDescent="0.25">
      <c r="B17" s="28" t="s">
        <v>230</v>
      </c>
      <c r="C17" s="29" t="s">
        <v>16</v>
      </c>
      <c r="D17" s="29"/>
      <c r="E17" s="19"/>
      <c r="F17" s="23" t="s">
        <v>17</v>
      </c>
      <c r="G17" s="60">
        <v>2</v>
      </c>
      <c r="H17" s="21"/>
      <c r="I17" s="224">
        <f t="shared" si="0"/>
        <v>0</v>
      </c>
    </row>
    <row r="18" spans="2:9" s="165" customFormat="1" ht="18.75" customHeight="1" x14ac:dyDescent="0.25">
      <c r="B18" s="22"/>
      <c r="C18" s="19"/>
      <c r="D18" s="19"/>
      <c r="E18" s="19"/>
      <c r="F18" s="23"/>
      <c r="G18" s="21"/>
      <c r="H18" s="21"/>
      <c r="I18" s="224">
        <f t="shared" si="0"/>
        <v>0</v>
      </c>
    </row>
    <row r="19" spans="2:9" s="165" customFormat="1" ht="18.75" customHeight="1" x14ac:dyDescent="0.25">
      <c r="B19" s="28" t="s">
        <v>231</v>
      </c>
      <c r="C19" s="29" t="s">
        <v>18</v>
      </c>
      <c r="D19" s="29"/>
      <c r="E19" s="29"/>
      <c r="F19" s="23"/>
      <c r="G19" s="21"/>
      <c r="H19" s="21"/>
      <c r="I19" s="224">
        <f t="shared" si="0"/>
        <v>0</v>
      </c>
    </row>
    <row r="20" spans="2:9" s="165" customFormat="1" ht="18.75" customHeight="1" x14ac:dyDescent="0.25">
      <c r="B20" s="28"/>
      <c r="C20" s="29"/>
      <c r="D20" s="29"/>
      <c r="E20" s="29"/>
      <c r="F20" s="23"/>
      <c r="G20" s="21"/>
      <c r="H20" s="21"/>
      <c r="I20" s="224">
        <f t="shared" si="0"/>
        <v>0</v>
      </c>
    </row>
    <row r="21" spans="2:9" s="165" customFormat="1" ht="18.75" customHeight="1" x14ac:dyDescent="0.25">
      <c r="B21" s="22"/>
      <c r="C21" s="19" t="s">
        <v>19</v>
      </c>
      <c r="D21" s="19"/>
      <c r="E21" s="19"/>
      <c r="F21" s="23" t="s">
        <v>12</v>
      </c>
      <c r="G21" s="60">
        <v>1</v>
      </c>
      <c r="H21" s="21"/>
      <c r="I21" s="224">
        <f t="shared" si="0"/>
        <v>0</v>
      </c>
    </row>
    <row r="22" spans="2:9" s="165" customFormat="1" ht="18.75" customHeight="1" x14ac:dyDescent="0.25">
      <c r="B22" s="22"/>
      <c r="C22" s="19"/>
      <c r="D22" s="19"/>
      <c r="E22" s="19"/>
      <c r="F22" s="23"/>
      <c r="G22" s="60"/>
      <c r="H22" s="21"/>
      <c r="I22" s="224">
        <f t="shared" si="0"/>
        <v>0</v>
      </c>
    </row>
    <row r="23" spans="2:9" s="165" customFormat="1" ht="18.75" customHeight="1" x14ac:dyDescent="0.25">
      <c r="B23" s="22"/>
      <c r="C23" s="660" t="s">
        <v>20</v>
      </c>
      <c r="D23" s="661"/>
      <c r="E23" s="662"/>
      <c r="F23" s="23" t="s">
        <v>21</v>
      </c>
      <c r="G23" s="60">
        <v>3</v>
      </c>
      <c r="H23" s="21"/>
      <c r="I23" s="224">
        <f t="shared" si="0"/>
        <v>0</v>
      </c>
    </row>
    <row r="24" spans="2:9" s="165" customFormat="1" ht="18.75" customHeight="1" x14ac:dyDescent="0.25">
      <c r="B24" s="22"/>
      <c r="C24" s="19"/>
      <c r="D24" s="19"/>
      <c r="E24" s="19"/>
      <c r="F24" s="23"/>
      <c r="G24" s="60"/>
      <c r="H24" s="21"/>
      <c r="I24" s="224">
        <f t="shared" si="0"/>
        <v>0</v>
      </c>
    </row>
    <row r="25" spans="2:9" s="165" customFormat="1" ht="18.75" customHeight="1" x14ac:dyDescent="0.25">
      <c r="B25" s="28" t="s">
        <v>22</v>
      </c>
      <c r="C25" s="29" t="s">
        <v>23</v>
      </c>
      <c r="D25" s="29"/>
      <c r="E25" s="19"/>
      <c r="F25" s="23"/>
      <c r="G25" s="60"/>
      <c r="H25" s="21"/>
      <c r="I25" s="224">
        <f t="shared" si="0"/>
        <v>0</v>
      </c>
    </row>
    <row r="26" spans="2:9" s="165" customFormat="1" ht="18.75" customHeight="1" x14ac:dyDescent="0.25">
      <c r="B26" s="28"/>
      <c r="C26" s="29"/>
      <c r="D26" s="29"/>
      <c r="E26" s="19"/>
      <c r="F26" s="23"/>
      <c r="G26" s="60"/>
      <c r="H26" s="21"/>
      <c r="I26" s="224">
        <f t="shared" si="0"/>
        <v>0</v>
      </c>
    </row>
    <row r="27" spans="2:9" s="165" customFormat="1" ht="18.75" customHeight="1" x14ac:dyDescent="0.25">
      <c r="B27" s="30"/>
      <c r="C27" s="19" t="s">
        <v>19</v>
      </c>
      <c r="D27" s="19"/>
      <c r="E27" s="19"/>
      <c r="F27" s="23" t="s">
        <v>12</v>
      </c>
      <c r="G27" s="60">
        <v>1</v>
      </c>
      <c r="H27" s="21"/>
      <c r="I27" s="224">
        <f t="shared" si="0"/>
        <v>0</v>
      </c>
    </row>
    <row r="28" spans="2:9" s="165" customFormat="1" ht="18.75" customHeight="1" x14ac:dyDescent="0.25">
      <c r="B28" s="31"/>
      <c r="C28" s="19"/>
      <c r="D28" s="19"/>
      <c r="E28" s="19"/>
      <c r="F28" s="23"/>
      <c r="G28" s="60"/>
      <c r="H28" s="21"/>
      <c r="I28" s="224">
        <f t="shared" si="0"/>
        <v>0</v>
      </c>
    </row>
    <row r="29" spans="2:9" s="165" customFormat="1" ht="18.75" customHeight="1" x14ac:dyDescent="0.25">
      <c r="B29" s="31"/>
      <c r="C29" s="660" t="s">
        <v>20</v>
      </c>
      <c r="D29" s="661"/>
      <c r="E29" s="662"/>
      <c r="F29" s="23" t="s">
        <v>21</v>
      </c>
      <c r="G29" s="60">
        <v>3</v>
      </c>
      <c r="H29" s="21"/>
      <c r="I29" s="224">
        <f t="shared" si="0"/>
        <v>0</v>
      </c>
    </row>
    <row r="30" spans="2:9" s="165" customFormat="1" ht="18.75" customHeight="1" x14ac:dyDescent="0.25">
      <c r="B30" s="31"/>
      <c r="C30" s="19"/>
      <c r="D30" s="19"/>
      <c r="E30" s="19"/>
      <c r="F30" s="23"/>
      <c r="G30" s="60"/>
      <c r="H30" s="60"/>
      <c r="I30" s="224">
        <f t="shared" si="0"/>
        <v>0</v>
      </c>
    </row>
    <row r="31" spans="2:9" s="165" customFormat="1" ht="18.75" customHeight="1" x14ac:dyDescent="0.25">
      <c r="B31" s="28" t="s">
        <v>24</v>
      </c>
      <c r="C31" s="29" t="s">
        <v>25</v>
      </c>
      <c r="D31" s="29"/>
      <c r="E31" s="29"/>
      <c r="F31" s="23" t="s">
        <v>17</v>
      </c>
      <c r="G31" s="60">
        <v>1</v>
      </c>
      <c r="H31" s="60"/>
      <c r="I31" s="224">
        <f t="shared" si="0"/>
        <v>0</v>
      </c>
    </row>
    <row r="32" spans="2:9" s="165" customFormat="1" ht="18.75" customHeight="1" thickBot="1" x14ac:dyDescent="0.3">
      <c r="B32" s="236"/>
      <c r="C32" s="227"/>
      <c r="D32" s="227"/>
      <c r="E32" s="227"/>
      <c r="F32" s="237"/>
      <c r="G32" s="293"/>
      <c r="H32" s="293"/>
      <c r="I32" s="232"/>
    </row>
    <row r="33" spans="2:9" s="165" customFormat="1" ht="18.75" customHeight="1" thickBot="1" x14ac:dyDescent="0.3">
      <c r="B33" s="33" t="s">
        <v>26</v>
      </c>
      <c r="C33" s="34"/>
      <c r="D33" s="34"/>
      <c r="E33" s="34"/>
      <c r="F33" s="34"/>
      <c r="G33" s="35"/>
      <c r="H33" s="171"/>
      <c r="I33" s="172">
        <f>SUM(I10:I32)</f>
        <v>0</v>
      </c>
    </row>
    <row r="34" spans="2:9" s="165" customFormat="1" ht="6.75" customHeight="1" x14ac:dyDescent="0.25">
      <c r="B34" s="9"/>
      <c r="C34" s="36"/>
      <c r="D34" s="36"/>
      <c r="E34" s="36"/>
      <c r="F34" s="36"/>
      <c r="G34" s="37"/>
      <c r="H34" s="173"/>
      <c r="I34" s="93"/>
    </row>
    <row r="35" spans="2:9" s="165" customFormat="1" ht="14.25" customHeight="1" thickBot="1" x14ac:dyDescent="0.3">
      <c r="B35" s="13"/>
      <c r="C35" s="38"/>
      <c r="D35" s="38"/>
      <c r="E35" s="38"/>
      <c r="F35" s="38"/>
      <c r="G35" s="39"/>
      <c r="H35" s="59"/>
      <c r="I35" s="94" t="s">
        <v>27</v>
      </c>
    </row>
    <row r="36" spans="2:9" s="165" customFormat="1" ht="20.149999999999999" customHeight="1" x14ac:dyDescent="0.25">
      <c r="B36" s="8" t="s">
        <v>2</v>
      </c>
      <c r="C36" s="9" t="s">
        <v>3</v>
      </c>
      <c r="D36" s="9"/>
      <c r="E36" s="9"/>
      <c r="F36" s="10" t="s">
        <v>4</v>
      </c>
      <c r="G36" s="11" t="s">
        <v>5</v>
      </c>
      <c r="H36" s="166" t="s">
        <v>6</v>
      </c>
      <c r="I36" s="167" t="s">
        <v>7</v>
      </c>
    </row>
    <row r="37" spans="2:9" s="165" customFormat="1" ht="20.149999999999999" customHeight="1" thickBot="1" x14ac:dyDescent="0.3">
      <c r="B37" s="12"/>
      <c r="C37" s="13"/>
      <c r="D37" s="13"/>
      <c r="E37" s="13"/>
      <c r="F37" s="14"/>
      <c r="G37" s="15"/>
      <c r="H37" s="168" t="s">
        <v>8</v>
      </c>
      <c r="I37" s="169" t="s">
        <v>8</v>
      </c>
    </row>
    <row r="38" spans="2:9" s="165" customFormat="1" ht="20.149999999999999" customHeight="1" x14ac:dyDescent="0.25">
      <c r="B38" s="40">
        <v>1400</v>
      </c>
      <c r="C38" s="17" t="s">
        <v>28</v>
      </c>
      <c r="D38" s="5"/>
      <c r="E38" s="41"/>
      <c r="F38" s="42"/>
      <c r="G38" s="43"/>
      <c r="H38" s="43"/>
      <c r="I38" s="170"/>
    </row>
    <row r="39" spans="2:9" s="165" customFormat="1" ht="20.149999999999999" customHeight="1" x14ac:dyDescent="0.25">
      <c r="B39" s="44"/>
      <c r="C39" s="17" t="s">
        <v>29</v>
      </c>
      <c r="D39" s="5"/>
      <c r="E39" s="41"/>
      <c r="F39" s="42"/>
      <c r="G39" s="43"/>
      <c r="H39" s="43"/>
      <c r="I39" s="170"/>
    </row>
    <row r="40" spans="2:9" s="165" customFormat="1" ht="10.5" customHeight="1" x14ac:dyDescent="0.25">
      <c r="B40" s="16"/>
      <c r="C40" s="5"/>
      <c r="D40" s="5"/>
      <c r="E40" s="5"/>
      <c r="F40" s="42"/>
      <c r="G40" s="43"/>
      <c r="H40" s="43"/>
      <c r="I40" s="170"/>
    </row>
    <row r="41" spans="2:9" s="165" customFormat="1" ht="20.149999999999999" customHeight="1" x14ac:dyDescent="0.25">
      <c r="B41" s="16" t="s">
        <v>30</v>
      </c>
      <c r="C41" s="4" t="s">
        <v>31</v>
      </c>
      <c r="D41" s="4"/>
      <c r="E41" s="4"/>
      <c r="F41" s="110" t="s">
        <v>21</v>
      </c>
      <c r="G41" s="43"/>
      <c r="H41" s="43"/>
      <c r="I41" s="170"/>
    </row>
    <row r="42" spans="2:9" s="165" customFormat="1" ht="12" customHeight="1" thickBot="1" x14ac:dyDescent="0.3">
      <c r="B42" s="32"/>
      <c r="C42" s="5"/>
      <c r="D42" s="5"/>
      <c r="E42" s="5"/>
      <c r="F42" s="110"/>
      <c r="G42" s="45"/>
      <c r="H42" s="43"/>
      <c r="I42" s="170"/>
    </row>
    <row r="43" spans="2:9" s="165" customFormat="1" ht="20.149999999999999" customHeight="1" thickBot="1" x14ac:dyDescent="0.3">
      <c r="B43" s="33" t="s">
        <v>32</v>
      </c>
      <c r="C43" s="34"/>
      <c r="D43" s="34"/>
      <c r="E43" s="34"/>
      <c r="F43" s="34"/>
      <c r="G43" s="35"/>
      <c r="H43" s="171"/>
      <c r="I43" s="172"/>
    </row>
    <row r="44" spans="2:9" s="165" customFormat="1" ht="20.149999999999999" customHeight="1" x14ac:dyDescent="0.25">
      <c r="B44" s="9"/>
      <c r="C44" s="36"/>
      <c r="D44" s="36"/>
      <c r="E44" s="36"/>
      <c r="F44" s="36"/>
      <c r="G44" s="37"/>
      <c r="H44" s="173"/>
      <c r="I44" s="93"/>
    </row>
    <row r="45" spans="2:9" s="165" customFormat="1" ht="16.5" customHeight="1" thickBot="1" x14ac:dyDescent="0.3">
      <c r="B45" s="13"/>
      <c r="C45" s="38"/>
      <c r="D45" s="38"/>
      <c r="E45" s="46"/>
      <c r="F45" s="112"/>
      <c r="G45" s="39"/>
      <c r="H45" s="59"/>
      <c r="I45" s="94" t="s">
        <v>33</v>
      </c>
    </row>
    <row r="46" spans="2:9" s="165" customFormat="1" ht="20.149999999999999" customHeight="1" x14ac:dyDescent="0.25">
      <c r="B46" s="8" t="s">
        <v>2</v>
      </c>
      <c r="C46" s="9" t="s">
        <v>3</v>
      </c>
      <c r="D46" s="9"/>
      <c r="E46" s="9"/>
      <c r="F46" s="10" t="s">
        <v>4</v>
      </c>
      <c r="G46" s="11" t="s">
        <v>5</v>
      </c>
      <c r="H46" s="166" t="s">
        <v>6</v>
      </c>
      <c r="I46" s="167" t="s">
        <v>7</v>
      </c>
    </row>
    <row r="47" spans="2:9" s="165" customFormat="1" ht="20.149999999999999" customHeight="1" thickBot="1" x14ac:dyDescent="0.3">
      <c r="B47" s="12"/>
      <c r="C47" s="13"/>
      <c r="D47" s="13"/>
      <c r="E47" s="13"/>
      <c r="F47" s="14"/>
      <c r="G47" s="15"/>
      <c r="H47" s="168" t="s">
        <v>8</v>
      </c>
      <c r="I47" s="169" t="s">
        <v>8</v>
      </c>
    </row>
    <row r="48" spans="2:9" s="165" customFormat="1" ht="20.149999999999999" customHeight="1" x14ac:dyDescent="0.25">
      <c r="B48" s="278">
        <v>1500</v>
      </c>
      <c r="C48" s="255" t="s">
        <v>34</v>
      </c>
      <c r="D48" s="249"/>
      <c r="E48" s="249"/>
      <c r="F48" s="261"/>
      <c r="G48" s="244"/>
      <c r="H48" s="259"/>
      <c r="I48" s="253"/>
    </row>
    <row r="49" spans="2:9" s="165" customFormat="1" ht="20.149999999999999" customHeight="1" x14ac:dyDescent="0.25">
      <c r="B49" s="28"/>
      <c r="C49" s="29"/>
      <c r="D49" s="19"/>
      <c r="E49" s="19"/>
      <c r="F49" s="23"/>
      <c r="G49" s="21"/>
      <c r="H49" s="60"/>
      <c r="I49" s="224"/>
    </row>
    <row r="50" spans="2:9" s="165" customFormat="1" ht="20.149999999999999" customHeight="1" x14ac:dyDescent="0.25">
      <c r="B50" s="28">
        <v>15.01</v>
      </c>
      <c r="C50" s="29" t="s">
        <v>35</v>
      </c>
      <c r="D50" s="29"/>
      <c r="E50" s="19"/>
      <c r="F50" s="295" t="s">
        <v>36</v>
      </c>
      <c r="G50" s="223"/>
      <c r="H50" s="223"/>
      <c r="I50" s="224"/>
    </row>
    <row r="51" spans="2:9" s="165" customFormat="1" ht="20.149999999999999" customHeight="1" x14ac:dyDescent="0.25">
      <c r="B51" s="22"/>
      <c r="C51" s="19"/>
      <c r="D51" s="19"/>
      <c r="E51" s="19"/>
      <c r="F51" s="47"/>
      <c r="G51" s="223"/>
      <c r="H51" s="60"/>
      <c r="I51" s="224"/>
    </row>
    <row r="52" spans="2:9" s="165" customFormat="1" ht="20.149999999999999" customHeight="1" x14ac:dyDescent="0.25">
      <c r="B52" s="28">
        <v>15.03</v>
      </c>
      <c r="C52" s="29" t="s">
        <v>37</v>
      </c>
      <c r="D52" s="19"/>
      <c r="E52" s="19"/>
      <c r="F52" s="47" t="s">
        <v>38</v>
      </c>
      <c r="G52" s="223"/>
      <c r="H52" s="60"/>
      <c r="I52" s="224"/>
    </row>
    <row r="53" spans="2:9" s="165" customFormat="1" ht="20.149999999999999" customHeight="1" x14ac:dyDescent="0.25">
      <c r="B53" s="22"/>
      <c r="C53" s="19" t="s">
        <v>39</v>
      </c>
      <c r="D53" s="19"/>
      <c r="E53" s="19"/>
      <c r="F53" s="47" t="s">
        <v>12</v>
      </c>
      <c r="G53" s="223">
        <v>1</v>
      </c>
      <c r="H53" s="60"/>
      <c r="I53" s="224">
        <f>G53*H53</f>
        <v>0</v>
      </c>
    </row>
    <row r="54" spans="2:9" s="165" customFormat="1" ht="20.149999999999999" customHeight="1" x14ac:dyDescent="0.25">
      <c r="B54" s="22"/>
      <c r="C54" s="19"/>
      <c r="D54" s="19"/>
      <c r="E54" s="19"/>
      <c r="F54" s="47"/>
      <c r="G54" s="223"/>
      <c r="H54" s="60"/>
      <c r="I54" s="224">
        <f t="shared" ref="I54:I62" si="1">G54*H54</f>
        <v>0</v>
      </c>
    </row>
    <row r="55" spans="2:9" s="165" customFormat="1" ht="20.149999999999999" customHeight="1" x14ac:dyDescent="0.25">
      <c r="B55" s="22"/>
      <c r="C55" s="19" t="s">
        <v>40</v>
      </c>
      <c r="D55" s="19"/>
      <c r="E55" s="19"/>
      <c r="F55" s="47" t="s">
        <v>17</v>
      </c>
      <c r="G55" s="223">
        <v>2</v>
      </c>
      <c r="H55" s="60"/>
      <c r="I55" s="224">
        <f t="shared" si="1"/>
        <v>0</v>
      </c>
    </row>
    <row r="56" spans="2:9" s="165" customFormat="1" ht="20.149999999999999" customHeight="1" x14ac:dyDescent="0.25">
      <c r="B56" s="24"/>
      <c r="C56" s="19"/>
      <c r="D56" s="19"/>
      <c r="E56" s="19"/>
      <c r="F56" s="47"/>
      <c r="G56" s="223"/>
      <c r="H56" s="60"/>
      <c r="I56" s="224">
        <f t="shared" si="1"/>
        <v>0</v>
      </c>
    </row>
    <row r="57" spans="2:9" s="165" customFormat="1" ht="20.149999999999999" customHeight="1" x14ac:dyDescent="0.25">
      <c r="B57" s="24"/>
      <c r="C57" s="19" t="s">
        <v>41</v>
      </c>
      <c r="D57" s="19"/>
      <c r="E57" s="19"/>
      <c r="F57" s="47" t="s">
        <v>17</v>
      </c>
      <c r="G57" s="223">
        <v>6</v>
      </c>
      <c r="H57" s="60"/>
      <c r="I57" s="224">
        <f t="shared" si="1"/>
        <v>0</v>
      </c>
    </row>
    <row r="58" spans="2:9" s="165" customFormat="1" ht="20.149999999999999" customHeight="1" x14ac:dyDescent="0.25">
      <c r="B58" s="24"/>
      <c r="C58" s="19"/>
      <c r="D58" s="19"/>
      <c r="E58" s="19"/>
      <c r="F58" s="47"/>
      <c r="G58" s="223"/>
      <c r="H58" s="60"/>
      <c r="I58" s="224">
        <f t="shared" si="1"/>
        <v>0</v>
      </c>
    </row>
    <row r="59" spans="2:9" s="165" customFormat="1" ht="20.149999999999999" customHeight="1" x14ac:dyDescent="0.25">
      <c r="B59" s="24"/>
      <c r="C59" s="19" t="s">
        <v>42</v>
      </c>
      <c r="D59" s="19"/>
      <c r="E59" s="19"/>
      <c r="F59" s="47" t="s">
        <v>17</v>
      </c>
      <c r="G59" s="223"/>
      <c r="H59" s="60"/>
      <c r="I59" s="224">
        <f t="shared" si="1"/>
        <v>0</v>
      </c>
    </row>
    <row r="60" spans="2:9" s="165" customFormat="1" ht="20.149999999999999" customHeight="1" x14ac:dyDescent="0.25">
      <c r="B60" s="24"/>
      <c r="C60" s="19"/>
      <c r="D60" s="19"/>
      <c r="E60" s="19"/>
      <c r="F60" s="47"/>
      <c r="G60" s="223"/>
      <c r="H60" s="60"/>
      <c r="I60" s="224">
        <f t="shared" si="1"/>
        <v>0</v>
      </c>
    </row>
    <row r="61" spans="2:9" s="165" customFormat="1" ht="20.149999999999999" customHeight="1" x14ac:dyDescent="0.25">
      <c r="B61" s="24"/>
      <c r="C61" s="19" t="s">
        <v>43</v>
      </c>
      <c r="D61" s="19"/>
      <c r="E61" s="19"/>
      <c r="F61" s="47" t="s">
        <v>44</v>
      </c>
      <c r="G61" s="223">
        <v>1</v>
      </c>
      <c r="H61" s="60"/>
      <c r="I61" s="224">
        <f t="shared" si="1"/>
        <v>0</v>
      </c>
    </row>
    <row r="62" spans="2:9" s="165" customFormat="1" ht="20.149999999999999" customHeight="1" x14ac:dyDescent="0.25">
      <c r="B62" s="24"/>
      <c r="C62" s="19"/>
      <c r="D62" s="19"/>
      <c r="E62" s="19"/>
      <c r="F62" s="47"/>
      <c r="G62" s="223"/>
      <c r="H62" s="60"/>
      <c r="I62" s="224">
        <f t="shared" si="1"/>
        <v>0</v>
      </c>
    </row>
    <row r="63" spans="2:9" s="165" customFormat="1" ht="20.149999999999999" customHeight="1" x14ac:dyDescent="0.25">
      <c r="B63" s="24"/>
      <c r="C63" s="19" t="s">
        <v>45</v>
      </c>
      <c r="D63" s="19"/>
      <c r="E63" s="19"/>
      <c r="F63" s="47" t="s">
        <v>17</v>
      </c>
      <c r="G63" s="223"/>
      <c r="H63" s="60"/>
      <c r="I63" s="224"/>
    </row>
    <row r="64" spans="2:9" s="165" customFormat="1" ht="20.149999999999999" customHeight="1" thickBot="1" x14ac:dyDescent="0.3">
      <c r="B64" s="308"/>
      <c r="C64" s="227"/>
      <c r="D64" s="227"/>
      <c r="E64" s="227"/>
      <c r="F64" s="229"/>
      <c r="G64" s="231"/>
      <c r="H64" s="293"/>
      <c r="I64" s="232"/>
    </row>
    <row r="65" spans="2:9" s="165" customFormat="1" ht="20.149999999999999" customHeight="1" thickBot="1" x14ac:dyDescent="0.3">
      <c r="B65" s="33" t="s">
        <v>46</v>
      </c>
      <c r="C65" s="34"/>
      <c r="D65" s="49"/>
      <c r="E65" s="34"/>
      <c r="F65" s="50"/>
      <c r="G65" s="35"/>
      <c r="H65" s="174"/>
      <c r="I65" s="175">
        <f>SUM(I53:I64)</f>
        <v>0</v>
      </c>
    </row>
    <row r="66" spans="2:9" s="165" customFormat="1" ht="20.149999999999999" customHeight="1" x14ac:dyDescent="0.25">
      <c r="B66" s="9"/>
      <c r="C66" s="36"/>
      <c r="D66" s="36"/>
      <c r="E66" s="36"/>
      <c r="F66" s="51"/>
      <c r="G66" s="37"/>
      <c r="H66" s="173"/>
      <c r="I66" s="176"/>
    </row>
    <row r="67" spans="2:9" s="165" customFormat="1" ht="20.149999999999999" customHeight="1" thickBot="1" x14ac:dyDescent="0.3">
      <c r="B67" s="13"/>
      <c r="C67" s="38"/>
      <c r="D67" s="38"/>
      <c r="E67" s="38"/>
      <c r="F67" s="112"/>
      <c r="G67" s="39"/>
      <c r="H67" s="59"/>
      <c r="I67" s="94" t="s">
        <v>47</v>
      </c>
    </row>
    <row r="68" spans="2:9" s="165" customFormat="1" ht="20.149999999999999" customHeight="1" x14ac:dyDescent="0.25">
      <c r="B68" s="8" t="s">
        <v>2</v>
      </c>
      <c r="C68" s="9" t="s">
        <v>3</v>
      </c>
      <c r="D68" s="9"/>
      <c r="E68" s="9"/>
      <c r="F68" s="10" t="s">
        <v>4</v>
      </c>
      <c r="G68" s="11" t="s">
        <v>5</v>
      </c>
      <c r="H68" s="166" t="s">
        <v>6</v>
      </c>
      <c r="I68" s="167" t="s">
        <v>7</v>
      </c>
    </row>
    <row r="69" spans="2:9" s="165" customFormat="1" ht="20.149999999999999" customHeight="1" thickBot="1" x14ac:dyDescent="0.3">
      <c r="B69" s="12"/>
      <c r="C69" s="13"/>
      <c r="D69" s="13"/>
      <c r="E69" s="13"/>
      <c r="F69" s="14"/>
      <c r="G69" s="15"/>
      <c r="H69" s="168" t="s">
        <v>8</v>
      </c>
      <c r="I69" s="169" t="s">
        <v>8</v>
      </c>
    </row>
    <row r="70" spans="2:9" s="165" customFormat="1" ht="20.149999999999999" customHeight="1" x14ac:dyDescent="0.25">
      <c r="B70" s="258">
        <v>1700</v>
      </c>
      <c r="C70" s="248" t="s">
        <v>48</v>
      </c>
      <c r="D70" s="249"/>
      <c r="E70" s="282"/>
      <c r="F70" s="271"/>
      <c r="G70" s="283"/>
      <c r="H70" s="269"/>
      <c r="I70" s="270"/>
    </row>
    <row r="71" spans="2:9" s="165" customFormat="1" ht="8.25" customHeight="1" x14ac:dyDescent="0.25">
      <c r="B71" s="85"/>
      <c r="C71" s="109"/>
      <c r="D71" s="284"/>
      <c r="E71" s="285"/>
      <c r="F71" s="109"/>
      <c r="G71" s="286"/>
      <c r="H71" s="287"/>
      <c r="I71" s="288"/>
    </row>
    <row r="72" spans="2:9" s="165" customFormat="1" ht="20.149999999999999" customHeight="1" x14ac:dyDescent="0.25">
      <c r="B72" s="53">
        <v>17.010000000000002</v>
      </c>
      <c r="C72" s="54" t="s">
        <v>49</v>
      </c>
      <c r="D72" s="29"/>
      <c r="E72" s="55"/>
      <c r="F72" s="23" t="s">
        <v>50</v>
      </c>
      <c r="G72" s="73"/>
      <c r="H72" s="60"/>
      <c r="I72" s="264"/>
    </row>
    <row r="73" spans="2:9" s="165" customFormat="1" ht="9" customHeight="1" x14ac:dyDescent="0.25">
      <c r="B73" s="56"/>
      <c r="C73" s="20"/>
      <c r="D73" s="19"/>
      <c r="E73" s="57"/>
      <c r="F73" s="47"/>
      <c r="G73" s="21"/>
      <c r="H73" s="60"/>
      <c r="I73" s="264"/>
    </row>
    <row r="74" spans="2:9" s="165" customFormat="1" ht="20.149999999999999" customHeight="1" x14ac:dyDescent="0.25">
      <c r="B74" s="53" t="s">
        <v>51</v>
      </c>
      <c r="C74" s="54" t="s">
        <v>52</v>
      </c>
      <c r="D74" s="29"/>
      <c r="E74" s="55"/>
      <c r="F74" s="47"/>
      <c r="G74" s="21"/>
      <c r="H74" s="60"/>
      <c r="I74" s="264"/>
    </row>
    <row r="75" spans="2:9" s="165" customFormat="1" ht="8.25" customHeight="1" x14ac:dyDescent="0.25">
      <c r="B75" s="31"/>
      <c r="C75" s="19"/>
      <c r="D75" s="19"/>
      <c r="E75" s="19"/>
      <c r="F75" s="47"/>
      <c r="G75" s="21"/>
      <c r="H75" s="60"/>
      <c r="I75" s="264"/>
    </row>
    <row r="76" spans="2:9" s="165" customFormat="1" ht="20.149999999999999" customHeight="1" x14ac:dyDescent="0.25">
      <c r="B76" s="31"/>
      <c r="C76" s="19" t="s">
        <v>53</v>
      </c>
      <c r="D76" s="19"/>
      <c r="E76" s="19"/>
      <c r="F76" s="23" t="s">
        <v>54</v>
      </c>
      <c r="G76" s="60"/>
      <c r="H76" s="60"/>
      <c r="I76" s="264"/>
    </row>
    <row r="77" spans="2:9" s="165" customFormat="1" ht="8.25" customHeight="1" x14ac:dyDescent="0.25">
      <c r="B77" s="31"/>
      <c r="C77" s="19"/>
      <c r="D77" s="19"/>
      <c r="E77" s="19"/>
      <c r="F77" s="47"/>
      <c r="G77" s="60"/>
      <c r="H77" s="60"/>
      <c r="I77" s="264"/>
    </row>
    <row r="78" spans="2:9" s="165" customFormat="1" ht="20.149999999999999" customHeight="1" x14ac:dyDescent="0.25">
      <c r="B78" s="31"/>
      <c r="C78" s="19" t="s">
        <v>55</v>
      </c>
      <c r="D78" s="19"/>
      <c r="E78" s="19"/>
      <c r="F78" s="23" t="s">
        <v>54</v>
      </c>
      <c r="G78" s="60"/>
      <c r="H78" s="60"/>
      <c r="I78" s="264"/>
    </row>
    <row r="79" spans="2:9" s="165" customFormat="1" ht="9.75" customHeight="1" x14ac:dyDescent="0.25">
      <c r="B79" s="31"/>
      <c r="C79" s="19"/>
      <c r="D79" s="19"/>
      <c r="E79" s="19"/>
      <c r="F79" s="47"/>
      <c r="G79" s="60"/>
      <c r="H79" s="60"/>
      <c r="I79" s="264"/>
    </row>
    <row r="80" spans="2:9" s="165" customFormat="1" ht="20.149999999999999" customHeight="1" x14ac:dyDescent="0.25">
      <c r="B80" s="31"/>
      <c r="C80" s="19" t="s">
        <v>56</v>
      </c>
      <c r="D80" s="19"/>
      <c r="E80" s="19"/>
      <c r="F80" s="23" t="s">
        <v>54</v>
      </c>
      <c r="G80" s="60"/>
      <c r="H80" s="60"/>
      <c r="I80" s="264"/>
    </row>
    <row r="81" spans="2:9" s="165" customFormat="1" ht="9" customHeight="1" x14ac:dyDescent="0.25">
      <c r="B81" s="31"/>
      <c r="C81" s="19"/>
      <c r="D81" s="19"/>
      <c r="E81" s="19"/>
      <c r="F81" s="23"/>
      <c r="G81" s="60"/>
      <c r="H81" s="60"/>
      <c r="I81" s="264"/>
    </row>
    <row r="82" spans="2:9" s="165" customFormat="1" ht="20.149999999999999" customHeight="1" x14ac:dyDescent="0.25">
      <c r="B82" s="31"/>
      <c r="C82" s="19" t="s">
        <v>232</v>
      </c>
      <c r="D82" s="19"/>
      <c r="E82" s="19"/>
      <c r="F82" s="23" t="s">
        <v>54</v>
      </c>
      <c r="G82" s="60"/>
      <c r="H82" s="60"/>
      <c r="I82" s="264"/>
    </row>
    <row r="83" spans="2:9" s="165" customFormat="1" ht="8.25" customHeight="1" x14ac:dyDescent="0.25">
      <c r="B83" s="31"/>
      <c r="C83" s="19"/>
      <c r="D83" s="19"/>
      <c r="E83" s="19"/>
      <c r="F83" s="23"/>
      <c r="G83" s="60"/>
      <c r="H83" s="60"/>
      <c r="I83" s="264"/>
    </row>
    <row r="84" spans="2:9" s="165" customFormat="1" ht="20.149999999999999" customHeight="1" x14ac:dyDescent="0.25">
      <c r="B84" s="53" t="s">
        <v>57</v>
      </c>
      <c r="C84" s="54" t="s">
        <v>58</v>
      </c>
      <c r="D84" s="29"/>
      <c r="E84" s="55"/>
      <c r="F84" s="23" t="s">
        <v>54</v>
      </c>
      <c r="G84" s="21"/>
      <c r="H84" s="60"/>
      <c r="I84" s="264"/>
    </row>
    <row r="85" spans="2:9" s="165" customFormat="1" ht="9" customHeight="1" x14ac:dyDescent="0.25">
      <c r="B85" s="31"/>
      <c r="C85" s="19"/>
      <c r="D85" s="19"/>
      <c r="E85" s="19"/>
      <c r="F85" s="47"/>
      <c r="G85" s="21"/>
      <c r="H85" s="60"/>
      <c r="I85" s="264"/>
    </row>
    <row r="86" spans="2:9" s="165" customFormat="1" ht="20.149999999999999" customHeight="1" x14ac:dyDescent="0.25">
      <c r="B86" s="289" t="s">
        <v>59</v>
      </c>
      <c r="C86" s="226" t="s">
        <v>60</v>
      </c>
      <c r="D86" s="290"/>
      <c r="E86" s="291"/>
      <c r="F86" s="237" t="s">
        <v>61</v>
      </c>
      <c r="G86" s="292"/>
      <c r="H86" s="293"/>
      <c r="I86" s="294"/>
    </row>
    <row r="87" spans="2:9" s="165" customFormat="1" ht="6.75" customHeight="1" thickBot="1" x14ac:dyDescent="0.3">
      <c r="B87" s="32"/>
      <c r="C87" s="5"/>
      <c r="D87" s="5"/>
      <c r="E87" s="5"/>
      <c r="F87" s="42"/>
      <c r="G87" s="45"/>
      <c r="H87" s="43"/>
      <c r="I87" s="177"/>
    </row>
    <row r="88" spans="2:9" s="165" customFormat="1" ht="20.149999999999999" customHeight="1" thickBot="1" x14ac:dyDescent="0.3">
      <c r="B88" s="33" t="s">
        <v>62</v>
      </c>
      <c r="C88" s="34"/>
      <c r="D88" s="49"/>
      <c r="E88" s="34"/>
      <c r="F88" s="50"/>
      <c r="G88" s="35"/>
      <c r="H88" s="174"/>
      <c r="I88" s="175"/>
    </row>
    <row r="89" spans="2:9" s="165" customFormat="1" ht="20.149999999999999" customHeight="1" x14ac:dyDescent="0.25">
      <c r="B89" s="4"/>
      <c r="C89" s="5"/>
      <c r="D89" s="5"/>
      <c r="E89" s="5"/>
      <c r="F89" s="111"/>
      <c r="G89" s="6"/>
      <c r="H89" s="80"/>
      <c r="I89" s="178"/>
    </row>
    <row r="90" spans="2:9" s="165" customFormat="1" ht="20.149999999999999" customHeight="1" x14ac:dyDescent="0.25">
      <c r="B90" s="4"/>
      <c r="C90" s="5"/>
      <c r="D90" s="5"/>
      <c r="E90" s="5"/>
      <c r="F90" s="111"/>
      <c r="G90" s="6"/>
      <c r="H90" s="80"/>
      <c r="I90" s="178"/>
    </row>
    <row r="91" spans="2:9" s="165" customFormat="1" ht="16" customHeight="1" thickBot="1" x14ac:dyDescent="0.3">
      <c r="B91" s="46"/>
      <c r="C91" s="58"/>
      <c r="D91" s="38"/>
      <c r="E91" s="38"/>
      <c r="F91" s="112"/>
      <c r="G91" s="59"/>
      <c r="H91" s="59"/>
      <c r="I91" s="94" t="s">
        <v>63</v>
      </c>
    </row>
    <row r="92" spans="2:9" s="165" customFormat="1" ht="16" customHeight="1" x14ac:dyDescent="0.25">
      <c r="B92" s="8" t="s">
        <v>2</v>
      </c>
      <c r="C92" s="9" t="s">
        <v>3</v>
      </c>
      <c r="D92" s="9"/>
      <c r="E92" s="9"/>
      <c r="F92" s="10" t="s">
        <v>4</v>
      </c>
      <c r="G92" s="11" t="s">
        <v>5</v>
      </c>
      <c r="H92" s="166" t="s">
        <v>6</v>
      </c>
      <c r="I92" s="167" t="s">
        <v>7</v>
      </c>
    </row>
    <row r="93" spans="2:9" s="165" customFormat="1" ht="16" customHeight="1" thickBot="1" x14ac:dyDescent="0.3">
      <c r="B93" s="12"/>
      <c r="C93" s="13"/>
      <c r="D93" s="13"/>
      <c r="E93" s="13"/>
      <c r="F93" s="14"/>
      <c r="G93" s="15"/>
      <c r="H93" s="168" t="s">
        <v>8</v>
      </c>
      <c r="I93" s="169" t="s">
        <v>8</v>
      </c>
    </row>
    <row r="94" spans="2:9" s="165" customFormat="1" ht="24" customHeight="1" x14ac:dyDescent="0.25">
      <c r="B94" s="258" t="s">
        <v>64</v>
      </c>
      <c r="C94" s="281" t="s">
        <v>65</v>
      </c>
      <c r="D94" s="249"/>
      <c r="E94" s="249"/>
      <c r="F94" s="261"/>
      <c r="G94" s="252"/>
      <c r="H94" s="252"/>
      <c r="I94" s="253"/>
    </row>
    <row r="95" spans="2:9" s="165" customFormat="1" ht="24" customHeight="1" x14ac:dyDescent="0.25">
      <c r="B95" s="53" t="s">
        <v>66</v>
      </c>
      <c r="C95" s="109" t="s">
        <v>67</v>
      </c>
      <c r="D95" s="29"/>
      <c r="E95" s="29"/>
      <c r="F95" s="23"/>
      <c r="G95" s="101"/>
      <c r="H95" s="60"/>
      <c r="I95" s="224"/>
    </row>
    <row r="96" spans="2:9" s="165" customFormat="1" ht="24" customHeight="1" x14ac:dyDescent="0.25">
      <c r="B96" s="61"/>
      <c r="C96" s="99" t="s">
        <v>68</v>
      </c>
      <c r="D96" s="19"/>
      <c r="E96" s="19"/>
      <c r="F96" s="23" t="s">
        <v>69</v>
      </c>
      <c r="G96" s="101">
        <v>36</v>
      </c>
      <c r="H96" s="60"/>
      <c r="I96" s="224">
        <f>G96*H96</f>
        <v>0</v>
      </c>
    </row>
    <row r="97" spans="2:9" s="165" customFormat="1" ht="24" customHeight="1" x14ac:dyDescent="0.25">
      <c r="B97" s="61"/>
      <c r="C97" s="99" t="s">
        <v>70</v>
      </c>
      <c r="D97" s="19"/>
      <c r="E97" s="19"/>
      <c r="F97" s="23" t="s">
        <v>69</v>
      </c>
      <c r="G97" s="101">
        <v>36</v>
      </c>
      <c r="H97" s="60"/>
      <c r="I97" s="224">
        <f t="shared" ref="I97:I130" si="2">G97*H97</f>
        <v>0</v>
      </c>
    </row>
    <row r="98" spans="2:9" s="165" customFormat="1" ht="24" customHeight="1" x14ac:dyDescent="0.25">
      <c r="B98" s="61"/>
      <c r="C98" s="99" t="s">
        <v>71</v>
      </c>
      <c r="D98" s="19"/>
      <c r="E98" s="19"/>
      <c r="F98" s="23" t="s">
        <v>69</v>
      </c>
      <c r="G98" s="101">
        <v>36</v>
      </c>
      <c r="H98" s="60"/>
      <c r="I98" s="224">
        <f t="shared" si="2"/>
        <v>0</v>
      </c>
    </row>
    <row r="99" spans="2:9" s="165" customFormat="1" ht="24" customHeight="1" x14ac:dyDescent="0.25">
      <c r="B99" s="61"/>
      <c r="C99" s="99" t="s">
        <v>72</v>
      </c>
      <c r="D99" s="19"/>
      <c r="E99" s="19"/>
      <c r="F99" s="23" t="s">
        <v>69</v>
      </c>
      <c r="G99" s="101">
        <v>36</v>
      </c>
      <c r="H99" s="60"/>
      <c r="I99" s="224">
        <f t="shared" si="2"/>
        <v>0</v>
      </c>
    </row>
    <row r="100" spans="2:9" s="165" customFormat="1" ht="24" customHeight="1" x14ac:dyDescent="0.25">
      <c r="B100" s="61"/>
      <c r="C100" s="99" t="s">
        <v>73</v>
      </c>
      <c r="D100" s="19"/>
      <c r="E100" s="19"/>
      <c r="F100" s="23" t="s">
        <v>69</v>
      </c>
      <c r="G100" s="101">
        <v>36</v>
      </c>
      <c r="H100" s="60"/>
      <c r="I100" s="224">
        <f t="shared" si="2"/>
        <v>0</v>
      </c>
    </row>
    <row r="101" spans="2:9" s="165" customFormat="1" ht="24" customHeight="1" x14ac:dyDescent="0.25">
      <c r="B101" s="61"/>
      <c r="C101" s="62"/>
      <c r="D101" s="19"/>
      <c r="E101" s="19"/>
      <c r="F101" s="23"/>
      <c r="G101" s="101"/>
      <c r="H101" s="60"/>
      <c r="I101" s="224"/>
    </row>
    <row r="102" spans="2:9" s="165" customFormat="1" ht="24" customHeight="1" x14ac:dyDescent="0.25">
      <c r="B102" s="53" t="s">
        <v>74</v>
      </c>
      <c r="C102" s="109" t="s">
        <v>75</v>
      </c>
      <c r="D102" s="19"/>
      <c r="E102" s="19"/>
      <c r="F102" s="23"/>
      <c r="G102" s="101"/>
      <c r="H102" s="60"/>
      <c r="I102" s="224"/>
    </row>
    <row r="103" spans="2:9" s="165" customFormat="1" ht="24" customHeight="1" x14ac:dyDescent="0.25">
      <c r="B103" s="61"/>
      <c r="C103" s="99" t="s">
        <v>68</v>
      </c>
      <c r="D103" s="19"/>
      <c r="E103" s="19"/>
      <c r="F103" s="23" t="s">
        <v>69</v>
      </c>
      <c r="G103" s="101">
        <v>36</v>
      </c>
      <c r="H103" s="60"/>
      <c r="I103" s="224">
        <f t="shared" si="2"/>
        <v>0</v>
      </c>
    </row>
    <row r="104" spans="2:9" s="165" customFormat="1" ht="24" customHeight="1" x14ac:dyDescent="0.25">
      <c r="B104" s="61"/>
      <c r="C104" s="99" t="s">
        <v>70</v>
      </c>
      <c r="D104" s="19"/>
      <c r="E104" s="19"/>
      <c r="F104" s="23" t="s">
        <v>69</v>
      </c>
      <c r="G104" s="101">
        <v>36</v>
      </c>
      <c r="H104" s="60"/>
      <c r="I104" s="224">
        <f t="shared" si="2"/>
        <v>0</v>
      </c>
    </row>
    <row r="105" spans="2:9" s="165" customFormat="1" ht="24" customHeight="1" x14ac:dyDescent="0.25">
      <c r="B105" s="61"/>
      <c r="C105" s="99" t="s">
        <v>71</v>
      </c>
      <c r="D105" s="19"/>
      <c r="E105" s="19"/>
      <c r="F105" s="23" t="s">
        <v>69</v>
      </c>
      <c r="G105" s="101">
        <v>36</v>
      </c>
      <c r="H105" s="60"/>
      <c r="I105" s="224">
        <f t="shared" si="2"/>
        <v>0</v>
      </c>
    </row>
    <row r="106" spans="2:9" s="165" customFormat="1" ht="24" customHeight="1" x14ac:dyDescent="0.25">
      <c r="B106" s="61"/>
      <c r="C106" s="99" t="s">
        <v>72</v>
      </c>
      <c r="D106" s="19"/>
      <c r="E106" s="19"/>
      <c r="F106" s="23" t="s">
        <v>69</v>
      </c>
      <c r="G106" s="101">
        <v>36</v>
      </c>
      <c r="H106" s="60"/>
      <c r="I106" s="224">
        <f t="shared" si="2"/>
        <v>0</v>
      </c>
    </row>
    <row r="107" spans="2:9" s="165" customFormat="1" ht="24" customHeight="1" x14ac:dyDescent="0.25">
      <c r="B107" s="61"/>
      <c r="C107" s="99" t="s">
        <v>76</v>
      </c>
      <c r="D107" s="19"/>
      <c r="E107" s="19"/>
      <c r="F107" s="23" t="s">
        <v>69</v>
      </c>
      <c r="G107" s="101">
        <v>36</v>
      </c>
      <c r="H107" s="60"/>
      <c r="I107" s="224">
        <f t="shared" si="2"/>
        <v>0</v>
      </c>
    </row>
    <row r="108" spans="2:9" s="165" customFormat="1" ht="24" customHeight="1" x14ac:dyDescent="0.25">
      <c r="B108" s="61"/>
      <c r="C108" s="99"/>
      <c r="D108" s="19"/>
      <c r="E108" s="19"/>
      <c r="F108" s="23"/>
      <c r="G108" s="101"/>
      <c r="H108" s="60"/>
      <c r="I108" s="224"/>
    </row>
    <row r="109" spans="2:9" s="165" customFormat="1" ht="24" customHeight="1" x14ac:dyDescent="0.25">
      <c r="B109" s="53" t="s">
        <v>77</v>
      </c>
      <c r="C109" s="109" t="s">
        <v>78</v>
      </c>
      <c r="D109" s="19"/>
      <c r="E109" s="19"/>
      <c r="F109" s="23"/>
      <c r="G109" s="101"/>
      <c r="H109" s="60"/>
      <c r="I109" s="224"/>
    </row>
    <row r="110" spans="2:9" s="165" customFormat="1" ht="24" customHeight="1" x14ac:dyDescent="0.25">
      <c r="B110" s="61"/>
      <c r="C110" s="99" t="s">
        <v>79</v>
      </c>
      <c r="D110" s="19"/>
      <c r="E110" s="19"/>
      <c r="F110" s="23" t="s">
        <v>69</v>
      </c>
      <c r="G110" s="101">
        <v>36</v>
      </c>
      <c r="H110" s="101"/>
      <c r="I110" s="224">
        <f t="shared" si="2"/>
        <v>0</v>
      </c>
    </row>
    <row r="111" spans="2:9" s="165" customFormat="1" ht="24" customHeight="1" x14ac:dyDescent="0.25">
      <c r="B111" s="61"/>
      <c r="C111" s="99" t="s">
        <v>80</v>
      </c>
      <c r="D111" s="19"/>
      <c r="E111" s="19"/>
      <c r="F111" s="23" t="s">
        <v>69</v>
      </c>
      <c r="G111" s="101">
        <v>36</v>
      </c>
      <c r="H111" s="101"/>
      <c r="I111" s="224">
        <f t="shared" si="2"/>
        <v>0</v>
      </c>
    </row>
    <row r="112" spans="2:9" s="165" customFormat="1" ht="24" customHeight="1" x14ac:dyDescent="0.25">
      <c r="B112" s="61"/>
      <c r="C112" s="99" t="s">
        <v>81</v>
      </c>
      <c r="D112" s="19"/>
      <c r="E112" s="19"/>
      <c r="F112" s="23" t="s">
        <v>69</v>
      </c>
      <c r="G112" s="101">
        <v>36</v>
      </c>
      <c r="H112" s="101"/>
      <c r="I112" s="224">
        <f t="shared" si="2"/>
        <v>0</v>
      </c>
    </row>
    <row r="113" spans="2:9" s="165" customFormat="1" ht="24" customHeight="1" x14ac:dyDescent="0.25">
      <c r="B113" s="61"/>
      <c r="C113" s="99" t="s">
        <v>82</v>
      </c>
      <c r="D113" s="19"/>
      <c r="E113" s="19"/>
      <c r="F113" s="23" t="s">
        <v>69</v>
      </c>
      <c r="G113" s="101">
        <v>36</v>
      </c>
      <c r="H113" s="101"/>
      <c r="I113" s="224">
        <f t="shared" si="2"/>
        <v>0</v>
      </c>
    </row>
    <row r="114" spans="2:9" s="165" customFormat="1" ht="24" customHeight="1" x14ac:dyDescent="0.25">
      <c r="B114" s="61"/>
      <c r="C114" s="99" t="s">
        <v>83</v>
      </c>
      <c r="D114" s="19"/>
      <c r="E114" s="19"/>
      <c r="F114" s="23" t="s">
        <v>69</v>
      </c>
      <c r="G114" s="101">
        <v>36</v>
      </c>
      <c r="H114" s="101"/>
      <c r="I114" s="224">
        <f t="shared" si="2"/>
        <v>0</v>
      </c>
    </row>
    <row r="115" spans="2:9" s="165" customFormat="1" ht="24" customHeight="1" x14ac:dyDescent="0.25">
      <c r="B115" s="61"/>
      <c r="C115" s="99" t="s">
        <v>84</v>
      </c>
      <c r="D115" s="19"/>
      <c r="E115" s="19"/>
      <c r="F115" s="23" t="s">
        <v>69</v>
      </c>
      <c r="G115" s="101">
        <v>36</v>
      </c>
      <c r="H115" s="101"/>
      <c r="I115" s="224">
        <f t="shared" si="2"/>
        <v>0</v>
      </c>
    </row>
    <row r="116" spans="2:9" s="165" customFormat="1" ht="24" customHeight="1" x14ac:dyDescent="0.25">
      <c r="B116" s="61"/>
      <c r="C116" s="99"/>
      <c r="D116" s="19"/>
      <c r="E116" s="19"/>
      <c r="F116" s="23"/>
      <c r="G116" s="101"/>
      <c r="H116" s="101"/>
      <c r="I116" s="224">
        <f t="shared" si="2"/>
        <v>0</v>
      </c>
    </row>
    <row r="117" spans="2:9" s="165" customFormat="1" ht="24" customHeight="1" x14ac:dyDescent="0.25">
      <c r="B117" s="651" t="s">
        <v>435</v>
      </c>
      <c r="C117" s="670" t="s">
        <v>436</v>
      </c>
      <c r="D117" s="671"/>
      <c r="E117" s="672"/>
      <c r="F117" s="23"/>
      <c r="G117" s="101"/>
      <c r="H117" s="101"/>
      <c r="I117" s="224">
        <f t="shared" si="2"/>
        <v>0</v>
      </c>
    </row>
    <row r="118" spans="2:9" s="165" customFormat="1" ht="24" customHeight="1" x14ac:dyDescent="0.35">
      <c r="B118" s="652" t="s">
        <v>437</v>
      </c>
      <c r="C118" s="713" t="s">
        <v>447</v>
      </c>
      <c r="D118" s="714"/>
      <c r="E118" s="715"/>
      <c r="F118" s="653"/>
      <c r="G118" s="101"/>
      <c r="H118" s="101"/>
      <c r="I118" s="224">
        <f t="shared" si="2"/>
        <v>0</v>
      </c>
    </row>
    <row r="119" spans="2:9" s="165" customFormat="1" ht="24" customHeight="1" x14ac:dyDescent="0.35">
      <c r="B119" s="652" t="s">
        <v>440</v>
      </c>
      <c r="C119" s="656" t="s">
        <v>444</v>
      </c>
      <c r="D119" s="657"/>
      <c r="E119" s="658"/>
      <c r="F119" s="653" t="s">
        <v>313</v>
      </c>
      <c r="G119" s="101"/>
      <c r="H119" s="101"/>
      <c r="I119" s="224">
        <f t="shared" si="2"/>
        <v>0</v>
      </c>
    </row>
    <row r="120" spans="2:9" s="165" customFormat="1" ht="24" customHeight="1" x14ac:dyDescent="0.35">
      <c r="B120" s="652" t="s">
        <v>441</v>
      </c>
      <c r="C120" s="656" t="s">
        <v>445</v>
      </c>
      <c r="D120" s="657"/>
      <c r="E120" s="658"/>
      <c r="F120" s="653" t="s">
        <v>313</v>
      </c>
      <c r="G120" s="101"/>
      <c r="H120" s="101"/>
      <c r="I120" s="224">
        <f t="shared" si="2"/>
        <v>0</v>
      </c>
    </row>
    <row r="121" spans="2:9" s="165" customFormat="1" ht="24" customHeight="1" x14ac:dyDescent="0.35">
      <c r="B121" s="652" t="s">
        <v>442</v>
      </c>
      <c r="C121" s="656" t="s">
        <v>446</v>
      </c>
      <c r="D121" s="657"/>
      <c r="E121" s="658"/>
      <c r="F121" s="653" t="s">
        <v>313</v>
      </c>
      <c r="G121" s="101">
        <v>2</v>
      </c>
      <c r="H121" s="322">
        <v>150000000</v>
      </c>
      <c r="I121" s="224">
        <f t="shared" si="2"/>
        <v>300000000</v>
      </c>
    </row>
    <row r="122" spans="2:9" s="165" customFormat="1" ht="24" customHeight="1" x14ac:dyDescent="0.35">
      <c r="B122" s="652" t="s">
        <v>443</v>
      </c>
      <c r="C122" s="713" t="s">
        <v>449</v>
      </c>
      <c r="D122" s="714"/>
      <c r="E122" s="715"/>
      <c r="F122" s="653" t="s">
        <v>313</v>
      </c>
      <c r="G122" s="101">
        <v>1</v>
      </c>
      <c r="H122" s="322">
        <v>576192470</v>
      </c>
      <c r="I122" s="224">
        <f t="shared" si="2"/>
        <v>576192470</v>
      </c>
    </row>
    <row r="123" spans="2:9" s="165" customFormat="1" ht="24" customHeight="1" x14ac:dyDescent="0.35">
      <c r="B123" s="652" t="s">
        <v>448</v>
      </c>
      <c r="C123" s="656" t="s">
        <v>450</v>
      </c>
      <c r="D123" s="657"/>
      <c r="E123" s="658"/>
      <c r="F123" s="653" t="s">
        <v>313</v>
      </c>
      <c r="G123" s="101"/>
      <c r="H123" s="101"/>
      <c r="I123" s="224">
        <f t="shared" si="2"/>
        <v>0</v>
      </c>
    </row>
    <row r="124" spans="2:9" s="165" customFormat="1" ht="24" customHeight="1" x14ac:dyDescent="0.25">
      <c r="B124" s="652"/>
      <c r="C124" s="656"/>
      <c r="D124" s="657"/>
      <c r="E124" s="658"/>
      <c r="F124" s="654"/>
      <c r="G124" s="101"/>
      <c r="H124" s="101"/>
      <c r="I124" s="224">
        <f t="shared" si="2"/>
        <v>0</v>
      </c>
    </row>
    <row r="125" spans="2:9" s="165" customFormat="1" ht="24" customHeight="1" x14ac:dyDescent="0.25">
      <c r="B125" s="652" t="s">
        <v>438</v>
      </c>
      <c r="C125" s="673" t="s">
        <v>439</v>
      </c>
      <c r="D125" s="674"/>
      <c r="E125" s="675"/>
      <c r="F125" s="659" t="s">
        <v>207</v>
      </c>
      <c r="G125" s="101"/>
      <c r="H125" s="101"/>
      <c r="I125" s="224"/>
    </row>
    <row r="126" spans="2:9" s="165" customFormat="1" ht="24" customHeight="1" x14ac:dyDescent="0.25">
      <c r="B126" s="61"/>
      <c r="C126" s="99"/>
      <c r="D126" s="19"/>
      <c r="E126" s="19"/>
      <c r="F126" s="23"/>
      <c r="G126" s="101"/>
      <c r="H126" s="101"/>
      <c r="I126" s="224"/>
    </row>
    <row r="127" spans="2:9" s="165" customFormat="1" ht="24" customHeight="1" x14ac:dyDescent="0.25">
      <c r="B127" s="53" t="s">
        <v>85</v>
      </c>
      <c r="C127" s="109" t="s">
        <v>86</v>
      </c>
      <c r="D127" s="19"/>
      <c r="E127" s="19"/>
      <c r="F127" s="23"/>
      <c r="G127" s="101"/>
      <c r="H127" s="60"/>
      <c r="I127" s="224"/>
    </row>
    <row r="128" spans="2:9" s="165" customFormat="1" ht="24" customHeight="1" x14ac:dyDescent="0.25">
      <c r="B128" s="53"/>
      <c r="C128" s="109"/>
      <c r="D128" s="19"/>
      <c r="E128" s="19"/>
      <c r="F128" s="23"/>
      <c r="G128" s="101"/>
      <c r="H128" s="60"/>
      <c r="I128" s="224"/>
    </row>
    <row r="129" spans="2:9" s="165" customFormat="1" ht="24" customHeight="1" x14ac:dyDescent="0.25">
      <c r="B129" s="61"/>
      <c r="C129" s="99" t="s">
        <v>87</v>
      </c>
      <c r="D129" s="19"/>
      <c r="E129" s="19"/>
      <c r="F129" s="23" t="s">
        <v>88</v>
      </c>
      <c r="G129" s="101">
        <v>300</v>
      </c>
      <c r="H129" s="60"/>
      <c r="I129" s="224">
        <f t="shared" si="2"/>
        <v>0</v>
      </c>
    </row>
    <row r="130" spans="2:9" s="165" customFormat="1" ht="24" customHeight="1" x14ac:dyDescent="0.25">
      <c r="B130" s="61"/>
      <c r="C130" s="99" t="s">
        <v>89</v>
      </c>
      <c r="D130" s="19"/>
      <c r="E130" s="19"/>
      <c r="F130" s="23" t="s">
        <v>88</v>
      </c>
      <c r="G130" s="101">
        <v>240</v>
      </c>
      <c r="H130" s="60"/>
      <c r="I130" s="224">
        <f t="shared" si="2"/>
        <v>0</v>
      </c>
    </row>
    <row r="131" spans="2:9" s="165" customFormat="1" ht="24" customHeight="1" thickBot="1" x14ac:dyDescent="0.3">
      <c r="B131" s="239"/>
      <c r="C131" s="307"/>
      <c r="D131" s="227"/>
      <c r="E131" s="227"/>
      <c r="F131" s="237"/>
      <c r="G131" s="241"/>
      <c r="H131" s="293"/>
      <c r="I131" s="232"/>
    </row>
    <row r="132" spans="2:9" s="165" customFormat="1" ht="24" customHeight="1" thickBot="1" x14ac:dyDescent="0.3">
      <c r="B132" s="33" t="s">
        <v>90</v>
      </c>
      <c r="C132" s="34"/>
      <c r="D132" s="49"/>
      <c r="E132" s="34"/>
      <c r="F132" s="50"/>
      <c r="G132" s="35"/>
      <c r="H132" s="174"/>
      <c r="I132" s="175">
        <f>SUM(I96:I131)</f>
        <v>876192470</v>
      </c>
    </row>
    <row r="133" spans="2:9" s="165" customFormat="1" ht="24" customHeight="1" thickBot="1" x14ac:dyDescent="0.3">
      <c r="B133" s="4"/>
      <c r="C133" s="5"/>
      <c r="D133" s="5"/>
      <c r="E133" s="5"/>
      <c r="F133" s="111"/>
      <c r="G133" s="6"/>
      <c r="H133" s="80"/>
      <c r="I133" s="178"/>
    </row>
    <row r="134" spans="2:9" s="165" customFormat="1" ht="24" customHeight="1" x14ac:dyDescent="0.25">
      <c r="B134" s="64" t="s">
        <v>91</v>
      </c>
      <c r="C134" s="36"/>
      <c r="D134" s="36"/>
      <c r="E134" s="36"/>
      <c r="F134" s="51"/>
      <c r="G134" s="37"/>
      <c r="H134" s="173"/>
      <c r="I134" s="179"/>
    </row>
    <row r="135" spans="2:9" s="165" customFormat="1" ht="24" customHeight="1" thickBot="1" x14ac:dyDescent="0.3">
      <c r="B135" s="65"/>
      <c r="C135" s="38"/>
      <c r="D135" s="38"/>
      <c r="E135" s="38"/>
      <c r="F135" s="112"/>
      <c r="G135" s="39"/>
      <c r="H135" s="59"/>
      <c r="I135" s="180" t="s">
        <v>92</v>
      </c>
    </row>
    <row r="136" spans="2:9" s="165" customFormat="1" ht="24" customHeight="1" x14ac:dyDescent="0.25">
      <c r="B136" s="64" t="s">
        <v>2</v>
      </c>
      <c r="C136" s="66" t="s">
        <v>3</v>
      </c>
      <c r="D136" s="9"/>
      <c r="E136" s="9"/>
      <c r="F136" s="67" t="s">
        <v>4</v>
      </c>
      <c r="G136" s="11" t="s">
        <v>5</v>
      </c>
      <c r="H136" s="181" t="s">
        <v>6</v>
      </c>
      <c r="I136" s="182" t="s">
        <v>7</v>
      </c>
    </row>
    <row r="137" spans="2:9" s="165" customFormat="1" ht="24" customHeight="1" thickBot="1" x14ac:dyDescent="0.3">
      <c r="B137" s="68"/>
      <c r="C137" s="69"/>
      <c r="D137" s="13"/>
      <c r="E137" s="13"/>
      <c r="F137" s="70"/>
      <c r="G137" s="15"/>
      <c r="H137" s="183" t="s">
        <v>8</v>
      </c>
      <c r="I137" s="184" t="s">
        <v>8</v>
      </c>
    </row>
    <row r="138" spans="2:9" s="165" customFormat="1" ht="24" customHeight="1" x14ac:dyDescent="0.25">
      <c r="B138" s="278">
        <v>2100</v>
      </c>
      <c r="C138" s="271" t="s">
        <v>93</v>
      </c>
      <c r="D138" s="249"/>
      <c r="E138" s="249"/>
      <c r="F138" s="250"/>
      <c r="G138" s="251"/>
      <c r="H138" s="259"/>
      <c r="I138" s="263"/>
    </row>
    <row r="139" spans="2:9" s="165" customFormat="1" ht="24" customHeight="1" x14ac:dyDescent="0.25">
      <c r="B139" s="28"/>
      <c r="C139" s="109"/>
      <c r="D139" s="19"/>
      <c r="E139" s="19"/>
      <c r="F139" s="47"/>
      <c r="G139" s="86"/>
      <c r="H139" s="60"/>
      <c r="I139" s="264"/>
    </row>
    <row r="140" spans="2:9" s="165" customFormat="1" ht="24" customHeight="1" x14ac:dyDescent="0.25">
      <c r="B140" s="28">
        <v>21.01</v>
      </c>
      <c r="C140" s="54" t="s">
        <v>94</v>
      </c>
      <c r="D140" s="29"/>
      <c r="E140" s="19"/>
      <c r="F140" s="47"/>
      <c r="G140" s="86"/>
      <c r="H140" s="60"/>
      <c r="I140" s="264"/>
    </row>
    <row r="141" spans="2:9" s="165" customFormat="1" ht="24" customHeight="1" x14ac:dyDescent="0.25">
      <c r="B141" s="28"/>
      <c r="C141" s="54"/>
      <c r="D141" s="29"/>
      <c r="E141" s="19"/>
      <c r="F141" s="47"/>
      <c r="G141" s="86"/>
      <c r="H141" s="60"/>
      <c r="I141" s="264"/>
    </row>
    <row r="142" spans="2:9" s="165" customFormat="1" ht="24" customHeight="1" x14ac:dyDescent="0.25">
      <c r="B142" s="28"/>
      <c r="C142" s="20" t="s">
        <v>95</v>
      </c>
      <c r="D142" s="29"/>
      <c r="E142" s="19"/>
      <c r="F142" s="47"/>
      <c r="G142" s="86"/>
      <c r="H142" s="60"/>
      <c r="I142" s="264"/>
    </row>
    <row r="143" spans="2:9" s="165" customFormat="1" ht="24" customHeight="1" x14ac:dyDescent="0.25">
      <c r="B143" s="28"/>
      <c r="C143" s="19"/>
      <c r="D143" s="29"/>
      <c r="E143" s="19"/>
      <c r="F143" s="47"/>
      <c r="G143" s="86"/>
      <c r="H143" s="60"/>
      <c r="I143" s="264"/>
    </row>
    <row r="144" spans="2:9" s="165" customFormat="1" ht="24" customHeight="1" x14ac:dyDescent="0.25">
      <c r="B144" s="28"/>
      <c r="C144" s="20" t="s">
        <v>96</v>
      </c>
      <c r="D144" s="29"/>
      <c r="E144" s="19"/>
      <c r="F144" s="23" t="s">
        <v>97</v>
      </c>
      <c r="G144" s="86">
        <v>200</v>
      </c>
      <c r="H144" s="60"/>
      <c r="I144" s="264">
        <f>G144*H144</f>
        <v>0</v>
      </c>
    </row>
    <row r="145" spans="2:9" s="165" customFormat="1" ht="24" customHeight="1" x14ac:dyDescent="0.25">
      <c r="B145" s="28"/>
      <c r="C145" s="54"/>
      <c r="D145" s="29"/>
      <c r="E145" s="19"/>
      <c r="F145" s="23"/>
      <c r="G145" s="86"/>
      <c r="H145" s="60"/>
      <c r="I145" s="264"/>
    </row>
    <row r="146" spans="2:9" s="165" customFormat="1" ht="24" customHeight="1" x14ac:dyDescent="0.25">
      <c r="B146" s="28" t="s">
        <v>98</v>
      </c>
      <c r="C146" s="54" t="s">
        <v>99</v>
      </c>
      <c r="D146" s="29"/>
      <c r="E146" s="19"/>
      <c r="F146" s="23"/>
      <c r="G146" s="86"/>
      <c r="H146" s="60"/>
      <c r="I146" s="264"/>
    </row>
    <row r="147" spans="2:9" s="165" customFormat="1" ht="24" customHeight="1" x14ac:dyDescent="0.25">
      <c r="B147" s="28"/>
      <c r="C147" s="54"/>
      <c r="D147" s="29"/>
      <c r="E147" s="19"/>
      <c r="F147" s="23"/>
      <c r="G147" s="86"/>
      <c r="H147" s="60"/>
      <c r="I147" s="264"/>
    </row>
    <row r="148" spans="2:9" s="165" customFormat="1" ht="24" customHeight="1" x14ac:dyDescent="0.25">
      <c r="B148" s="22"/>
      <c r="C148" s="20" t="s">
        <v>100</v>
      </c>
      <c r="D148" s="19"/>
      <c r="E148" s="19"/>
      <c r="F148" s="23"/>
      <c r="G148" s="73"/>
      <c r="H148" s="223"/>
      <c r="I148" s="264"/>
    </row>
    <row r="149" spans="2:9" s="165" customFormat="1" ht="24" customHeight="1" x14ac:dyDescent="0.25">
      <c r="B149" s="22"/>
      <c r="C149" s="20" t="s">
        <v>101</v>
      </c>
      <c r="D149" s="19"/>
      <c r="E149" s="19"/>
      <c r="F149" s="23" t="s">
        <v>54</v>
      </c>
      <c r="G149" s="86"/>
      <c r="H149" s="223"/>
      <c r="I149" s="264"/>
    </row>
    <row r="150" spans="2:9" s="165" customFormat="1" ht="24" customHeight="1" x14ac:dyDescent="0.25">
      <c r="B150" s="22"/>
      <c r="C150" s="20"/>
      <c r="D150" s="19"/>
      <c r="E150" s="19"/>
      <c r="F150" s="23"/>
      <c r="G150" s="73"/>
      <c r="H150" s="223"/>
      <c r="I150" s="264"/>
    </row>
    <row r="151" spans="2:9" s="165" customFormat="1" ht="24" customHeight="1" x14ac:dyDescent="0.25">
      <c r="B151" s="28" t="s">
        <v>102</v>
      </c>
      <c r="C151" s="54" t="s">
        <v>103</v>
      </c>
      <c r="D151" s="19"/>
      <c r="E151" s="19"/>
      <c r="F151" s="23" t="s">
        <v>38</v>
      </c>
      <c r="G151" s="73"/>
      <c r="H151" s="223"/>
      <c r="I151" s="264"/>
    </row>
    <row r="152" spans="2:9" s="165" customFormat="1" ht="24" customHeight="1" x14ac:dyDescent="0.25">
      <c r="B152" s="28"/>
      <c r="C152" s="54"/>
      <c r="D152" s="19"/>
      <c r="E152" s="19"/>
      <c r="F152" s="23"/>
      <c r="G152" s="73"/>
      <c r="H152" s="223"/>
      <c r="I152" s="264"/>
    </row>
    <row r="153" spans="2:9" s="165" customFormat="1" ht="24" customHeight="1" x14ac:dyDescent="0.25">
      <c r="B153" s="28"/>
      <c r="C153" s="54" t="s">
        <v>104</v>
      </c>
      <c r="D153" s="19"/>
      <c r="E153" s="19"/>
      <c r="F153" s="23"/>
      <c r="G153" s="73"/>
      <c r="H153" s="223"/>
      <c r="I153" s="264"/>
    </row>
    <row r="154" spans="2:9" s="165" customFormat="1" ht="24" customHeight="1" x14ac:dyDescent="0.25">
      <c r="B154" s="28"/>
      <c r="C154" s="54"/>
      <c r="D154" s="19"/>
      <c r="E154" s="19"/>
      <c r="F154" s="23"/>
      <c r="G154" s="73"/>
      <c r="H154" s="223"/>
      <c r="I154" s="264"/>
    </row>
    <row r="155" spans="2:9" s="165" customFormat="1" ht="24" customHeight="1" x14ac:dyDescent="0.25">
      <c r="B155" s="28"/>
      <c r="C155" s="20" t="s">
        <v>105</v>
      </c>
      <c r="D155" s="19"/>
      <c r="E155" s="19"/>
      <c r="F155" s="23" t="s">
        <v>106</v>
      </c>
      <c r="G155" s="73"/>
      <c r="H155" s="223"/>
      <c r="I155" s="264"/>
    </row>
    <row r="156" spans="2:9" s="165" customFormat="1" ht="24" customHeight="1" x14ac:dyDescent="0.25">
      <c r="B156" s="28"/>
      <c r="C156" s="54"/>
      <c r="D156" s="19"/>
      <c r="E156" s="19"/>
      <c r="F156" s="23"/>
      <c r="G156" s="73"/>
      <c r="H156" s="223"/>
      <c r="I156" s="264"/>
    </row>
    <row r="157" spans="2:9" s="165" customFormat="1" ht="24" customHeight="1" x14ac:dyDescent="0.25">
      <c r="B157" s="28"/>
      <c r="C157" s="20" t="s">
        <v>107</v>
      </c>
      <c r="D157" s="19"/>
      <c r="E157" s="19"/>
      <c r="F157" s="23" t="s">
        <v>106</v>
      </c>
      <c r="G157" s="73"/>
      <c r="H157" s="223"/>
      <c r="I157" s="264"/>
    </row>
    <row r="158" spans="2:9" s="165" customFormat="1" ht="24" customHeight="1" x14ac:dyDescent="0.25">
      <c r="B158" s="28"/>
      <c r="C158" s="54"/>
      <c r="D158" s="19"/>
      <c r="E158" s="19"/>
      <c r="F158" s="23"/>
      <c r="G158" s="73"/>
      <c r="H158" s="223"/>
      <c r="I158" s="264"/>
    </row>
    <row r="159" spans="2:9" s="165" customFormat="1" ht="24" customHeight="1" x14ac:dyDescent="0.25">
      <c r="B159" s="28"/>
      <c r="C159" s="54" t="s">
        <v>108</v>
      </c>
      <c r="D159" s="19"/>
      <c r="E159" s="19"/>
      <c r="F159" s="23"/>
      <c r="G159" s="73"/>
      <c r="H159" s="223"/>
      <c r="I159" s="264"/>
    </row>
    <row r="160" spans="2:9" s="165" customFormat="1" ht="24" customHeight="1" x14ac:dyDescent="0.25">
      <c r="B160" s="28"/>
      <c r="C160" s="54"/>
      <c r="D160" s="19"/>
      <c r="E160" s="19"/>
      <c r="F160" s="23"/>
      <c r="G160" s="73"/>
      <c r="H160" s="223"/>
      <c r="I160" s="264"/>
    </row>
    <row r="161" spans="2:9" s="165" customFormat="1" ht="24" customHeight="1" x14ac:dyDescent="0.25">
      <c r="B161" s="28"/>
      <c r="C161" s="20" t="s">
        <v>109</v>
      </c>
      <c r="D161" s="19"/>
      <c r="E161" s="19"/>
      <c r="F161" s="23" t="s">
        <v>106</v>
      </c>
      <c r="G161" s="73">
        <v>1000</v>
      </c>
      <c r="H161" s="223"/>
      <c r="I161" s="264">
        <f>G161*H161</f>
        <v>0</v>
      </c>
    </row>
    <row r="162" spans="2:9" s="165" customFormat="1" ht="24" customHeight="1" x14ac:dyDescent="0.25">
      <c r="B162" s="28"/>
      <c r="C162" s="54"/>
      <c r="D162" s="19"/>
      <c r="E162" s="19"/>
      <c r="F162" s="23"/>
      <c r="G162" s="73"/>
      <c r="H162" s="223"/>
      <c r="I162" s="264"/>
    </row>
    <row r="163" spans="2:9" s="165" customFormat="1" ht="24" customHeight="1" x14ac:dyDescent="0.25">
      <c r="B163" s="28"/>
      <c r="C163" s="20" t="s">
        <v>110</v>
      </c>
      <c r="D163" s="19"/>
      <c r="E163" s="19"/>
      <c r="F163" s="23" t="s">
        <v>106</v>
      </c>
      <c r="G163" s="73">
        <v>1000</v>
      </c>
      <c r="H163" s="223"/>
      <c r="I163" s="264">
        <f>G163*H163</f>
        <v>0</v>
      </c>
    </row>
    <row r="164" spans="2:9" s="165" customFormat="1" ht="24" customHeight="1" x14ac:dyDescent="0.25">
      <c r="B164" s="22"/>
      <c r="C164" s="20"/>
      <c r="D164" s="19"/>
      <c r="E164" s="19"/>
      <c r="F164" s="23"/>
      <c r="G164" s="73"/>
      <c r="H164" s="223"/>
      <c r="I164" s="264"/>
    </row>
    <row r="165" spans="2:9" s="165" customFormat="1" ht="24" customHeight="1" x14ac:dyDescent="0.25">
      <c r="B165" s="28" t="s">
        <v>111</v>
      </c>
      <c r="C165" s="54" t="s">
        <v>112</v>
      </c>
      <c r="D165" s="19"/>
      <c r="E165" s="19"/>
      <c r="F165" s="23" t="s">
        <v>38</v>
      </c>
      <c r="G165" s="73"/>
      <c r="H165" s="223"/>
      <c r="I165" s="264"/>
    </row>
    <row r="166" spans="2:9" s="165" customFormat="1" ht="24" customHeight="1" x14ac:dyDescent="0.25">
      <c r="B166" s="22"/>
      <c r="C166" s="20"/>
      <c r="D166" s="19"/>
      <c r="E166" s="19"/>
      <c r="F166" s="23"/>
      <c r="G166" s="73"/>
      <c r="H166" s="223"/>
      <c r="I166" s="264"/>
    </row>
    <row r="167" spans="2:9" s="165" customFormat="1" ht="24" customHeight="1" x14ac:dyDescent="0.25">
      <c r="B167" s="22"/>
      <c r="C167" s="20" t="s">
        <v>113</v>
      </c>
      <c r="D167" s="19"/>
      <c r="E167" s="19"/>
      <c r="F167" s="23" t="s">
        <v>106</v>
      </c>
      <c r="G167" s="73">
        <f>450*50</f>
        <v>22500</v>
      </c>
      <c r="H167" s="223"/>
      <c r="I167" s="264"/>
    </row>
    <row r="168" spans="2:9" s="165" customFormat="1" ht="24" customHeight="1" x14ac:dyDescent="0.25">
      <c r="B168" s="22"/>
      <c r="C168" s="54"/>
      <c r="D168" s="19"/>
      <c r="E168" s="19"/>
      <c r="F168" s="23"/>
      <c r="G168" s="73"/>
      <c r="H168" s="223"/>
      <c r="I168" s="264"/>
    </row>
    <row r="169" spans="2:9" s="165" customFormat="1" ht="24" customHeight="1" x14ac:dyDescent="0.25">
      <c r="B169" s="31"/>
      <c r="C169" s="20" t="s">
        <v>114</v>
      </c>
      <c r="D169" s="19"/>
      <c r="E169" s="19"/>
      <c r="F169" s="23" t="s">
        <v>106</v>
      </c>
      <c r="G169" s="73"/>
      <c r="H169" s="223"/>
      <c r="I169" s="264"/>
    </row>
    <row r="170" spans="2:9" s="165" customFormat="1" ht="24" customHeight="1" thickBot="1" x14ac:dyDescent="0.3">
      <c r="B170" s="236"/>
      <c r="C170" s="240"/>
      <c r="D170" s="227"/>
      <c r="E170" s="227"/>
      <c r="F170" s="237"/>
      <c r="G170" s="238"/>
      <c r="H170" s="105"/>
      <c r="I170" s="294"/>
    </row>
    <row r="171" spans="2:9" s="165" customFormat="1" ht="24" customHeight="1" thickBot="1" x14ac:dyDescent="0.3">
      <c r="B171" s="33" t="s">
        <v>115</v>
      </c>
      <c r="C171" s="34"/>
      <c r="D171" s="34"/>
      <c r="E171" s="34"/>
      <c r="F171" s="34"/>
      <c r="G171" s="35"/>
      <c r="H171" s="171"/>
      <c r="I171" s="172">
        <f>SUM(I141:I170)</f>
        <v>0</v>
      </c>
    </row>
    <row r="172" spans="2:9" s="165" customFormat="1" ht="24" customHeight="1" x14ac:dyDescent="0.25">
      <c r="B172" s="4"/>
      <c r="C172" s="5"/>
      <c r="D172" s="5"/>
      <c r="E172" s="5"/>
      <c r="F172" s="5"/>
      <c r="G172" s="6"/>
      <c r="H172" s="80"/>
      <c r="I172" s="96"/>
    </row>
    <row r="173" spans="2:9" s="165" customFormat="1" ht="24" customHeight="1" thickBot="1" x14ac:dyDescent="0.3">
      <c r="B173" s="4"/>
      <c r="C173" s="5"/>
      <c r="D173" s="5"/>
      <c r="E173" s="5"/>
      <c r="F173" s="5"/>
      <c r="G173" s="6"/>
      <c r="H173" s="80"/>
      <c r="I173" s="96"/>
    </row>
    <row r="174" spans="2:9" s="165" customFormat="1" ht="24" customHeight="1" x14ac:dyDescent="0.25">
      <c r="B174" s="64" t="s">
        <v>2</v>
      </c>
      <c r="C174" s="66" t="s">
        <v>3</v>
      </c>
      <c r="D174" s="9"/>
      <c r="E174" s="9"/>
      <c r="F174" s="67" t="s">
        <v>4</v>
      </c>
      <c r="G174" s="11" t="s">
        <v>5</v>
      </c>
      <c r="H174" s="181" t="s">
        <v>6</v>
      </c>
      <c r="I174" s="182" t="s">
        <v>7</v>
      </c>
    </row>
    <row r="175" spans="2:9" s="165" customFormat="1" ht="24" customHeight="1" thickBot="1" x14ac:dyDescent="0.3">
      <c r="B175" s="68"/>
      <c r="C175" s="69"/>
      <c r="D175" s="13"/>
      <c r="E175" s="13"/>
      <c r="F175" s="70"/>
      <c r="G175" s="15"/>
      <c r="H175" s="183" t="s">
        <v>8</v>
      </c>
      <c r="I175" s="184" t="s">
        <v>8</v>
      </c>
    </row>
    <row r="176" spans="2:9" s="165" customFormat="1" ht="24" customHeight="1" x14ac:dyDescent="0.25">
      <c r="B176" s="278">
        <v>2200</v>
      </c>
      <c r="C176" s="248" t="s">
        <v>116</v>
      </c>
      <c r="D176" s="249"/>
      <c r="E176" s="243"/>
      <c r="F176" s="279"/>
      <c r="G176" s="280"/>
      <c r="H176" s="262"/>
      <c r="I176" s="263"/>
    </row>
    <row r="177" spans="2:9" s="165" customFormat="1" ht="24" customHeight="1" x14ac:dyDescent="0.25">
      <c r="B177" s="28">
        <v>22.01</v>
      </c>
      <c r="C177" s="54" t="s">
        <v>117</v>
      </c>
      <c r="D177" s="19"/>
      <c r="E177" s="19"/>
      <c r="F177" s="23"/>
      <c r="G177" s="73"/>
      <c r="H177" s="223"/>
      <c r="I177" s="264"/>
    </row>
    <row r="178" spans="2:9" s="165" customFormat="1" ht="24" customHeight="1" x14ac:dyDescent="0.25">
      <c r="B178" s="22"/>
      <c r="C178" s="20" t="s">
        <v>95</v>
      </c>
      <c r="D178" s="19"/>
      <c r="E178" s="19"/>
      <c r="F178" s="23"/>
      <c r="G178" s="73"/>
      <c r="H178" s="223"/>
      <c r="I178" s="264"/>
    </row>
    <row r="179" spans="2:9" s="165" customFormat="1" ht="24" customHeight="1" x14ac:dyDescent="0.25">
      <c r="B179" s="22"/>
      <c r="C179" s="20" t="s">
        <v>118</v>
      </c>
      <c r="D179" s="19"/>
      <c r="E179" s="19"/>
      <c r="F179" s="23" t="s">
        <v>97</v>
      </c>
      <c r="G179" s="73"/>
      <c r="H179" s="223"/>
      <c r="I179" s="264"/>
    </row>
    <row r="180" spans="2:9" s="165" customFormat="1" ht="24" customHeight="1" x14ac:dyDescent="0.25">
      <c r="B180" s="31"/>
      <c r="C180" s="20" t="s">
        <v>119</v>
      </c>
      <c r="D180" s="19"/>
      <c r="E180" s="19"/>
      <c r="F180" s="23" t="s">
        <v>97</v>
      </c>
      <c r="G180" s="73"/>
      <c r="H180" s="223"/>
      <c r="I180" s="264"/>
    </row>
    <row r="181" spans="2:9" s="165" customFormat="1" ht="24" customHeight="1" x14ac:dyDescent="0.25">
      <c r="B181" s="28">
        <v>22.02</v>
      </c>
      <c r="C181" s="54" t="s">
        <v>120</v>
      </c>
      <c r="D181" s="19"/>
      <c r="E181" s="19"/>
      <c r="F181" s="23"/>
      <c r="G181" s="73"/>
      <c r="H181" s="223"/>
      <c r="I181" s="264"/>
    </row>
    <row r="182" spans="2:9" s="165" customFormat="1" ht="24" customHeight="1" x14ac:dyDescent="0.25">
      <c r="B182" s="31"/>
      <c r="C182" s="20" t="s">
        <v>121</v>
      </c>
      <c r="D182" s="19"/>
      <c r="E182" s="19"/>
      <c r="F182" s="23" t="s">
        <v>97</v>
      </c>
      <c r="G182" s="73"/>
      <c r="H182" s="223"/>
      <c r="I182" s="264"/>
    </row>
    <row r="183" spans="2:9" s="165" customFormat="1" ht="24" customHeight="1" x14ac:dyDescent="0.25">
      <c r="B183" s="31"/>
      <c r="C183" s="74" t="s">
        <v>122</v>
      </c>
      <c r="D183" s="75"/>
      <c r="E183" s="19"/>
      <c r="F183" s="23" t="s">
        <v>97</v>
      </c>
      <c r="G183" s="73"/>
      <c r="H183" s="223"/>
      <c r="I183" s="264"/>
    </row>
    <row r="184" spans="2:9" s="165" customFormat="1" ht="24" customHeight="1" x14ac:dyDescent="0.25">
      <c r="B184" s="28" t="s">
        <v>123</v>
      </c>
      <c r="C184" s="54" t="s">
        <v>124</v>
      </c>
      <c r="D184" s="19"/>
      <c r="E184" s="19"/>
      <c r="F184" s="23"/>
      <c r="G184" s="73"/>
      <c r="H184" s="223"/>
      <c r="I184" s="264"/>
    </row>
    <row r="185" spans="2:9" s="165" customFormat="1" ht="24" customHeight="1" x14ac:dyDescent="0.25">
      <c r="B185" s="31"/>
      <c r="C185" s="20" t="s">
        <v>125</v>
      </c>
      <c r="D185" s="19"/>
      <c r="E185" s="19"/>
      <c r="F185" s="23"/>
      <c r="G185" s="73"/>
      <c r="H185" s="223"/>
      <c r="I185" s="264"/>
    </row>
    <row r="186" spans="2:9" s="165" customFormat="1" ht="24" customHeight="1" x14ac:dyDescent="0.25">
      <c r="B186" s="31"/>
      <c r="C186" s="20" t="s">
        <v>126</v>
      </c>
      <c r="D186" s="19"/>
      <c r="E186" s="19"/>
      <c r="F186" s="23" t="s">
        <v>106</v>
      </c>
      <c r="G186" s="73"/>
      <c r="H186" s="223"/>
      <c r="I186" s="264"/>
    </row>
    <row r="187" spans="2:9" s="165" customFormat="1" ht="24" customHeight="1" x14ac:dyDescent="0.25">
      <c r="B187" s="31"/>
      <c r="C187" s="20" t="s">
        <v>127</v>
      </c>
      <c r="D187" s="19"/>
      <c r="E187" s="19"/>
      <c r="F187" s="23" t="s">
        <v>106</v>
      </c>
      <c r="G187" s="73"/>
      <c r="H187" s="223"/>
      <c r="I187" s="264"/>
    </row>
    <row r="188" spans="2:9" s="165" customFormat="1" ht="24" customHeight="1" x14ac:dyDescent="0.25">
      <c r="B188" s="28" t="s">
        <v>128</v>
      </c>
      <c r="C188" s="54" t="s">
        <v>129</v>
      </c>
      <c r="D188" s="19"/>
      <c r="E188" s="19"/>
      <c r="F188" s="23"/>
      <c r="G188" s="73"/>
      <c r="H188" s="223"/>
      <c r="I188" s="264"/>
    </row>
    <row r="189" spans="2:9" s="165" customFormat="1" ht="24" customHeight="1" x14ac:dyDescent="0.25">
      <c r="B189" s="22"/>
      <c r="C189" s="20" t="s">
        <v>130</v>
      </c>
      <c r="D189" s="19"/>
      <c r="E189" s="19"/>
      <c r="F189" s="23" t="s">
        <v>54</v>
      </c>
      <c r="G189" s="73"/>
      <c r="H189" s="223"/>
      <c r="I189" s="264"/>
    </row>
    <row r="190" spans="2:9" s="165" customFormat="1" ht="24" customHeight="1" x14ac:dyDescent="0.25">
      <c r="B190" s="22"/>
      <c r="C190" s="20" t="s">
        <v>131</v>
      </c>
      <c r="D190" s="19"/>
      <c r="E190" s="19"/>
      <c r="F190" s="23"/>
      <c r="G190" s="246"/>
      <c r="H190" s="223"/>
      <c r="I190" s="264"/>
    </row>
    <row r="191" spans="2:9" s="165" customFormat="1" ht="24" customHeight="1" x14ac:dyDescent="0.25">
      <c r="B191" s="28" t="s">
        <v>132</v>
      </c>
      <c r="C191" s="54" t="s">
        <v>133</v>
      </c>
      <c r="D191" s="19"/>
      <c r="E191" s="19"/>
      <c r="F191" s="23"/>
      <c r="G191" s="246"/>
      <c r="H191" s="223"/>
      <c r="I191" s="264"/>
    </row>
    <row r="192" spans="2:9" s="165" customFormat="1" ht="24" customHeight="1" x14ac:dyDescent="0.25">
      <c r="B192" s="22"/>
      <c r="C192" s="20" t="s">
        <v>121</v>
      </c>
      <c r="D192" s="19"/>
      <c r="E192" s="19"/>
      <c r="F192" s="23" t="s">
        <v>54</v>
      </c>
      <c r="G192" s="73"/>
      <c r="H192" s="223"/>
      <c r="I192" s="264"/>
    </row>
    <row r="193" spans="2:9" s="165" customFormat="1" ht="24" customHeight="1" x14ac:dyDescent="0.25">
      <c r="B193" s="22"/>
      <c r="C193" s="20" t="s">
        <v>122</v>
      </c>
      <c r="D193" s="19"/>
      <c r="E193" s="19"/>
      <c r="F193" s="23" t="s">
        <v>54</v>
      </c>
      <c r="G193" s="73"/>
      <c r="H193" s="223"/>
      <c r="I193" s="264"/>
    </row>
    <row r="194" spans="2:9" s="165" customFormat="1" ht="24" customHeight="1" x14ac:dyDescent="0.25">
      <c r="B194" s="28" t="s">
        <v>134</v>
      </c>
      <c r="C194" s="54" t="s">
        <v>135</v>
      </c>
      <c r="D194" s="29"/>
      <c r="E194" s="19"/>
      <c r="F194" s="23"/>
      <c r="G194" s="73"/>
      <c r="H194" s="223"/>
      <c r="I194" s="264"/>
    </row>
    <row r="195" spans="2:9" s="165" customFormat="1" ht="24" customHeight="1" x14ac:dyDescent="0.25">
      <c r="B195" s="31"/>
      <c r="C195" s="20" t="s">
        <v>136</v>
      </c>
      <c r="D195" s="19"/>
      <c r="E195" s="19"/>
      <c r="F195" s="23" t="s">
        <v>38</v>
      </c>
      <c r="G195" s="73"/>
      <c r="H195" s="223"/>
      <c r="I195" s="264"/>
    </row>
    <row r="196" spans="2:9" s="165" customFormat="1" ht="24" customHeight="1" x14ac:dyDescent="0.25">
      <c r="B196" s="31"/>
      <c r="C196" s="20" t="s">
        <v>137</v>
      </c>
      <c r="D196" s="19"/>
      <c r="E196" s="19"/>
      <c r="F196" s="23" t="s">
        <v>106</v>
      </c>
      <c r="G196" s="73">
        <v>100</v>
      </c>
      <c r="H196" s="223"/>
      <c r="I196" s="264">
        <f>G196*H196</f>
        <v>0</v>
      </c>
    </row>
    <row r="197" spans="2:9" s="165" customFormat="1" ht="24" customHeight="1" x14ac:dyDescent="0.25">
      <c r="B197" s="31"/>
      <c r="C197" s="20" t="s">
        <v>138</v>
      </c>
      <c r="D197" s="19"/>
      <c r="E197" s="19"/>
      <c r="F197" s="23" t="s">
        <v>106</v>
      </c>
      <c r="G197" s="73">
        <v>100</v>
      </c>
      <c r="H197" s="223"/>
      <c r="I197" s="264">
        <f t="shared" ref="I197:I200" si="3">G197*H197</f>
        <v>0</v>
      </c>
    </row>
    <row r="198" spans="2:9" s="165" customFormat="1" ht="24" customHeight="1" x14ac:dyDescent="0.25">
      <c r="B198" s="31"/>
      <c r="C198" s="20" t="s">
        <v>139</v>
      </c>
      <c r="D198" s="19"/>
      <c r="E198" s="19"/>
      <c r="F198" s="23" t="s">
        <v>38</v>
      </c>
      <c r="G198" s="73"/>
      <c r="H198" s="223"/>
      <c r="I198" s="264"/>
    </row>
    <row r="199" spans="2:9" s="165" customFormat="1" ht="24" customHeight="1" x14ac:dyDescent="0.25">
      <c r="B199" s="31"/>
      <c r="C199" s="20" t="s">
        <v>140</v>
      </c>
      <c r="D199" s="19"/>
      <c r="E199" s="19"/>
      <c r="F199" s="23" t="s">
        <v>106</v>
      </c>
      <c r="G199" s="73">
        <v>100</v>
      </c>
      <c r="H199" s="223"/>
      <c r="I199" s="264">
        <f t="shared" si="3"/>
        <v>0</v>
      </c>
    </row>
    <row r="200" spans="2:9" s="165" customFormat="1" ht="24" customHeight="1" x14ac:dyDescent="0.25">
      <c r="B200" s="31"/>
      <c r="C200" s="20" t="s">
        <v>141</v>
      </c>
      <c r="D200" s="19"/>
      <c r="E200" s="19"/>
      <c r="F200" s="23" t="s">
        <v>106</v>
      </c>
      <c r="G200" s="73">
        <v>100</v>
      </c>
      <c r="H200" s="223"/>
      <c r="I200" s="264">
        <f t="shared" si="3"/>
        <v>0</v>
      </c>
    </row>
    <row r="201" spans="2:9" s="165" customFormat="1" ht="24" customHeight="1" thickBot="1" x14ac:dyDescent="0.3">
      <c r="B201" s="306"/>
      <c r="C201" s="226"/>
      <c r="D201" s="227"/>
      <c r="E201" s="227"/>
      <c r="F201" s="237"/>
      <c r="G201" s="238"/>
      <c r="H201" s="231"/>
      <c r="I201" s="294"/>
    </row>
    <row r="202" spans="2:9" s="165" customFormat="1" ht="24" customHeight="1" thickBot="1" x14ac:dyDescent="0.3">
      <c r="B202" s="76" t="s">
        <v>142</v>
      </c>
      <c r="C202" s="77"/>
      <c r="D202" s="77"/>
      <c r="E202" s="77"/>
      <c r="F202" s="77"/>
      <c r="G202" s="78"/>
      <c r="H202" s="185"/>
      <c r="I202" s="186">
        <f>SUM(I190:I201)</f>
        <v>0</v>
      </c>
    </row>
    <row r="203" spans="2:9" s="165" customFormat="1" ht="24" customHeight="1" x14ac:dyDescent="0.25">
      <c r="B203" s="9"/>
      <c r="C203" s="36"/>
      <c r="D203" s="36"/>
      <c r="E203" s="36"/>
      <c r="F203" s="36"/>
      <c r="G203" s="37"/>
      <c r="H203" s="173"/>
      <c r="I203" s="93"/>
    </row>
    <row r="204" spans="2:9" s="165" customFormat="1" ht="24" customHeight="1" thickBot="1" x14ac:dyDescent="0.3">
      <c r="B204" s="13"/>
      <c r="C204" s="38"/>
      <c r="D204" s="38"/>
      <c r="E204" s="38"/>
      <c r="F204" s="38"/>
      <c r="G204" s="39"/>
      <c r="H204" s="59"/>
      <c r="I204" s="94"/>
    </row>
    <row r="205" spans="2:9" s="165" customFormat="1" ht="24" customHeight="1" x14ac:dyDescent="0.25">
      <c r="B205" s="64" t="s">
        <v>2</v>
      </c>
      <c r="C205" s="66" t="s">
        <v>3</v>
      </c>
      <c r="D205" s="9"/>
      <c r="E205" s="9"/>
      <c r="F205" s="67" t="s">
        <v>4</v>
      </c>
      <c r="G205" s="11" t="s">
        <v>5</v>
      </c>
      <c r="H205" s="181" t="s">
        <v>6</v>
      </c>
      <c r="I205" s="182" t="s">
        <v>7</v>
      </c>
    </row>
    <row r="206" spans="2:9" s="165" customFormat="1" ht="24" customHeight="1" thickBot="1" x14ac:dyDescent="0.3">
      <c r="B206" s="68"/>
      <c r="C206" s="69"/>
      <c r="D206" s="13"/>
      <c r="E206" s="13"/>
      <c r="F206" s="70"/>
      <c r="G206" s="15"/>
      <c r="H206" s="183" t="s">
        <v>8</v>
      </c>
      <c r="I206" s="184" t="s">
        <v>8</v>
      </c>
    </row>
    <row r="207" spans="2:9" s="165" customFormat="1" ht="24" customHeight="1" x14ac:dyDescent="0.25">
      <c r="B207" s="278">
        <v>2300</v>
      </c>
      <c r="C207" s="248" t="s">
        <v>233</v>
      </c>
      <c r="D207" s="249"/>
      <c r="E207" s="243"/>
      <c r="F207" s="279"/>
      <c r="G207" s="251"/>
      <c r="H207" s="259"/>
      <c r="I207" s="263"/>
    </row>
    <row r="208" spans="2:9" s="165" customFormat="1" ht="24" customHeight="1" x14ac:dyDescent="0.25">
      <c r="B208" s="28"/>
      <c r="C208" s="54" t="s">
        <v>234</v>
      </c>
      <c r="D208" s="29"/>
      <c r="E208" s="19"/>
      <c r="F208" s="23"/>
      <c r="G208" s="86"/>
      <c r="H208" s="60"/>
      <c r="I208" s="264"/>
    </row>
    <row r="209" spans="2:9" s="165" customFormat="1" ht="24" customHeight="1" x14ac:dyDescent="0.25">
      <c r="B209" s="53" t="s">
        <v>143</v>
      </c>
      <c r="C209" s="682" t="s">
        <v>144</v>
      </c>
      <c r="D209" s="683"/>
      <c r="E209" s="684"/>
      <c r="F209" s="23"/>
      <c r="G209" s="79"/>
      <c r="H209" s="223"/>
      <c r="I209" s="260"/>
    </row>
    <row r="210" spans="2:9" s="165" customFormat="1" ht="24" customHeight="1" x14ac:dyDescent="0.25">
      <c r="B210" s="53"/>
      <c r="C210" s="20"/>
      <c r="D210" s="19"/>
      <c r="E210" s="19"/>
      <c r="F210" s="23"/>
      <c r="G210" s="79"/>
      <c r="H210" s="223"/>
      <c r="I210" s="260"/>
    </row>
    <row r="211" spans="2:9" s="165" customFormat="1" ht="24" customHeight="1" x14ac:dyDescent="0.25">
      <c r="B211" s="53"/>
      <c r="C211" s="20" t="s">
        <v>145</v>
      </c>
      <c r="D211" s="19"/>
      <c r="E211" s="19"/>
      <c r="F211" s="23" t="s">
        <v>146</v>
      </c>
      <c r="G211" s="79"/>
      <c r="H211" s="223"/>
      <c r="I211" s="260"/>
    </row>
    <row r="212" spans="2:9" s="165" customFormat="1" ht="24" customHeight="1" x14ac:dyDescent="0.25">
      <c r="B212" s="53"/>
      <c r="C212" s="20"/>
      <c r="D212" s="19"/>
      <c r="E212" s="19"/>
      <c r="F212" s="23"/>
      <c r="G212" s="79"/>
      <c r="H212" s="223"/>
      <c r="I212" s="260"/>
    </row>
    <row r="213" spans="2:9" s="165" customFormat="1" ht="24" customHeight="1" x14ac:dyDescent="0.25">
      <c r="B213" s="53"/>
      <c r="C213" s="20" t="s">
        <v>147</v>
      </c>
      <c r="D213" s="19"/>
      <c r="E213" s="19"/>
      <c r="F213" s="23" t="s">
        <v>146</v>
      </c>
      <c r="G213" s="79"/>
      <c r="H213" s="223"/>
      <c r="I213" s="260"/>
    </row>
    <row r="214" spans="2:9" s="165" customFormat="1" ht="24" customHeight="1" x14ac:dyDescent="0.25">
      <c r="B214" s="53"/>
      <c r="C214" s="20"/>
      <c r="D214" s="19"/>
      <c r="E214" s="19"/>
      <c r="F214" s="23"/>
      <c r="G214" s="79"/>
      <c r="H214" s="223"/>
      <c r="I214" s="260"/>
    </row>
    <row r="215" spans="2:9" s="165" customFormat="1" ht="24" customHeight="1" x14ac:dyDescent="0.25">
      <c r="B215" s="28" t="s">
        <v>148</v>
      </c>
      <c r="C215" s="54" t="s">
        <v>149</v>
      </c>
      <c r="D215" s="29"/>
      <c r="E215" s="19"/>
      <c r="F215" s="23"/>
      <c r="G215" s="79"/>
      <c r="H215" s="223"/>
      <c r="I215" s="260"/>
    </row>
    <row r="216" spans="2:9" s="165" customFormat="1" ht="24" customHeight="1" x14ac:dyDescent="0.25">
      <c r="B216" s="31"/>
      <c r="C216" s="20"/>
      <c r="D216" s="19"/>
      <c r="E216" s="19"/>
      <c r="F216" s="23"/>
      <c r="G216" s="79"/>
      <c r="H216" s="223"/>
      <c r="I216" s="260"/>
    </row>
    <row r="217" spans="2:9" s="165" customFormat="1" ht="24" customHeight="1" x14ac:dyDescent="0.25">
      <c r="B217" s="31"/>
      <c r="C217" s="20" t="s">
        <v>150</v>
      </c>
      <c r="D217" s="19"/>
      <c r="E217" s="19"/>
      <c r="F217" s="23" t="s">
        <v>146</v>
      </c>
      <c r="G217" s="79"/>
      <c r="H217" s="223"/>
      <c r="I217" s="260"/>
    </row>
    <row r="218" spans="2:9" s="165" customFormat="1" ht="24" customHeight="1" thickBot="1" x14ac:dyDescent="0.3">
      <c r="B218" s="239"/>
      <c r="C218" s="304"/>
      <c r="D218" s="227"/>
      <c r="E218" s="227"/>
      <c r="F218" s="237"/>
      <c r="G218" s="305"/>
      <c r="H218" s="231"/>
      <c r="I218" s="294"/>
    </row>
    <row r="219" spans="2:9" s="165" customFormat="1" ht="24" customHeight="1" thickBot="1" x14ac:dyDescent="0.3">
      <c r="B219" s="33" t="s">
        <v>151</v>
      </c>
      <c r="C219" s="34"/>
      <c r="D219" s="34"/>
      <c r="E219" s="34"/>
      <c r="F219" s="34"/>
      <c r="G219" s="35"/>
      <c r="H219" s="171"/>
      <c r="I219" s="172"/>
    </row>
    <row r="220" spans="2:9" s="165" customFormat="1" ht="24" customHeight="1" x14ac:dyDescent="0.25">
      <c r="B220" s="5"/>
      <c r="C220" s="5"/>
      <c r="D220" s="5"/>
      <c r="E220" s="5"/>
      <c r="F220" s="111"/>
      <c r="G220" s="80"/>
      <c r="H220" s="98"/>
      <c r="I220" s="164"/>
    </row>
    <row r="221" spans="2:9" s="165" customFormat="1" ht="24" customHeight="1" thickBot="1" x14ac:dyDescent="0.3">
      <c r="B221" s="13"/>
      <c r="C221" s="38"/>
      <c r="D221" s="38"/>
      <c r="E221" s="38"/>
      <c r="F221" s="112"/>
      <c r="G221" s="39"/>
      <c r="H221" s="59"/>
      <c r="I221" s="190"/>
    </row>
    <row r="222" spans="2:9" s="165" customFormat="1" ht="24" customHeight="1" x14ac:dyDescent="0.25">
      <c r="B222" s="64" t="s">
        <v>2</v>
      </c>
      <c r="C222" s="9" t="s">
        <v>3</v>
      </c>
      <c r="D222" s="9"/>
      <c r="E222" s="9"/>
      <c r="F222" s="10" t="s">
        <v>4</v>
      </c>
      <c r="G222" s="11" t="s">
        <v>5</v>
      </c>
      <c r="H222" s="11" t="s">
        <v>6</v>
      </c>
      <c r="I222" s="182" t="s">
        <v>7</v>
      </c>
    </row>
    <row r="223" spans="2:9" s="165" customFormat="1" ht="24" customHeight="1" thickBot="1" x14ac:dyDescent="0.3">
      <c r="B223" s="68"/>
      <c r="C223" s="13"/>
      <c r="D223" s="13"/>
      <c r="E223" s="13"/>
      <c r="F223" s="70"/>
      <c r="G223" s="15"/>
      <c r="H223" s="191" t="s">
        <v>8</v>
      </c>
      <c r="I223" s="184" t="s">
        <v>8</v>
      </c>
    </row>
    <row r="224" spans="2:9" s="165" customFormat="1" ht="24" customHeight="1" x14ac:dyDescent="0.25">
      <c r="B224" s="268"/>
      <c r="C224" s="248"/>
      <c r="D224" s="255"/>
      <c r="E224" s="255"/>
      <c r="F224" s="265"/>
      <c r="G224" s="266"/>
      <c r="H224" s="269"/>
      <c r="I224" s="270"/>
    </row>
    <row r="225" spans="2:9" s="165" customFormat="1" ht="24" customHeight="1" x14ac:dyDescent="0.25">
      <c r="B225" s="85">
        <v>3300</v>
      </c>
      <c r="C225" s="54" t="s">
        <v>170</v>
      </c>
      <c r="D225" s="19"/>
      <c r="E225" s="19"/>
      <c r="F225" s="23"/>
      <c r="G225" s="86"/>
      <c r="H225" s="60"/>
      <c r="I225" s="264"/>
    </row>
    <row r="226" spans="2:9" s="165" customFormat="1" ht="24" customHeight="1" x14ac:dyDescent="0.25">
      <c r="B226" s="82"/>
      <c r="C226" s="20"/>
      <c r="D226" s="19"/>
      <c r="E226" s="19"/>
      <c r="F226" s="23"/>
      <c r="G226" s="86"/>
      <c r="H226" s="60"/>
      <c r="I226" s="264"/>
    </row>
    <row r="227" spans="2:9" s="165" customFormat="1" ht="24" customHeight="1" x14ac:dyDescent="0.25">
      <c r="B227" s="87" t="s">
        <v>171</v>
      </c>
      <c r="C227" s="54" t="s">
        <v>172</v>
      </c>
      <c r="D227" s="19"/>
      <c r="E227" s="19"/>
      <c r="F227" s="23"/>
      <c r="G227" s="21"/>
      <c r="H227" s="60"/>
      <c r="I227" s="264"/>
    </row>
    <row r="228" spans="2:9" s="165" customFormat="1" ht="24" customHeight="1" x14ac:dyDescent="0.25">
      <c r="B228" s="82"/>
      <c r="C228" s="54"/>
      <c r="D228" s="19"/>
      <c r="E228" s="19"/>
      <c r="F228" s="23"/>
      <c r="G228" s="21"/>
      <c r="H228" s="60"/>
      <c r="I228" s="264"/>
    </row>
    <row r="229" spans="2:9" s="165" customFormat="1" ht="24" customHeight="1" x14ac:dyDescent="0.25">
      <c r="B229" s="82"/>
      <c r="C229" s="660" t="s">
        <v>173</v>
      </c>
      <c r="D229" s="661"/>
      <c r="E229" s="662"/>
      <c r="F229" s="23"/>
      <c r="G229" s="73"/>
      <c r="H229" s="223"/>
      <c r="I229" s="260"/>
    </row>
    <row r="230" spans="2:9" s="165" customFormat="1" ht="24" customHeight="1" x14ac:dyDescent="0.25">
      <c r="B230" s="82"/>
      <c r="C230" s="25"/>
      <c r="D230" s="26"/>
      <c r="E230" s="26"/>
      <c r="F230" s="23"/>
      <c r="G230" s="73"/>
      <c r="H230" s="223"/>
      <c r="I230" s="260"/>
    </row>
    <row r="231" spans="2:9" s="165" customFormat="1" ht="24" customHeight="1" x14ac:dyDescent="0.25">
      <c r="B231" s="82"/>
      <c r="C231" s="20" t="s">
        <v>239</v>
      </c>
      <c r="D231" s="19"/>
      <c r="E231" s="19"/>
      <c r="F231" s="23" t="s">
        <v>54</v>
      </c>
      <c r="G231" s="73"/>
      <c r="H231" s="223"/>
      <c r="I231" s="260"/>
    </row>
    <row r="232" spans="2:9" s="165" customFormat="1" ht="24" customHeight="1" x14ac:dyDescent="0.25">
      <c r="B232" s="82"/>
      <c r="C232" s="20"/>
      <c r="D232" s="19"/>
      <c r="E232" s="19"/>
      <c r="F232" s="23"/>
      <c r="G232" s="73"/>
      <c r="H232" s="223"/>
      <c r="I232" s="260"/>
    </row>
    <row r="233" spans="2:9" s="165" customFormat="1" ht="24" customHeight="1" x14ac:dyDescent="0.25">
      <c r="B233" s="82"/>
      <c r="C233" s="20" t="s">
        <v>174</v>
      </c>
      <c r="D233" s="19"/>
      <c r="E233" s="19"/>
      <c r="F233" s="23" t="s">
        <v>54</v>
      </c>
      <c r="G233" s="73"/>
      <c r="H233" s="223"/>
      <c r="I233" s="260"/>
    </row>
    <row r="234" spans="2:9" s="165" customFormat="1" ht="24" customHeight="1" x14ac:dyDescent="0.25">
      <c r="B234" s="82"/>
      <c r="C234" s="20"/>
      <c r="D234" s="19"/>
      <c r="E234" s="19"/>
      <c r="F234" s="23"/>
      <c r="G234" s="73"/>
      <c r="H234" s="223"/>
      <c r="I234" s="260"/>
    </row>
    <row r="235" spans="2:9" s="165" customFormat="1" ht="24" customHeight="1" x14ac:dyDescent="0.25">
      <c r="B235" s="81" t="s">
        <v>175</v>
      </c>
      <c r="C235" s="660" t="s">
        <v>176</v>
      </c>
      <c r="D235" s="661"/>
      <c r="E235" s="662"/>
      <c r="F235" s="23" t="s">
        <v>54</v>
      </c>
      <c r="G235" s="223"/>
      <c r="H235" s="223"/>
      <c r="I235" s="260"/>
    </row>
    <row r="236" spans="2:9" s="165" customFormat="1" ht="24" customHeight="1" x14ac:dyDescent="0.25">
      <c r="B236" s="82"/>
      <c r="C236" s="20"/>
      <c r="D236" s="19"/>
      <c r="E236" s="19"/>
      <c r="F236" s="23"/>
      <c r="G236" s="73"/>
      <c r="H236" s="73"/>
      <c r="I236" s="224"/>
    </row>
    <row r="237" spans="2:9" s="165" customFormat="1" ht="24" customHeight="1" x14ac:dyDescent="0.25">
      <c r="B237" s="56"/>
      <c r="C237" s="20"/>
      <c r="D237" s="19"/>
      <c r="E237" s="19"/>
      <c r="F237" s="23"/>
      <c r="G237" s="245"/>
      <c r="H237" s="73"/>
      <c r="I237" s="224"/>
    </row>
    <row r="238" spans="2:9" s="165" customFormat="1" ht="24" customHeight="1" x14ac:dyDescent="0.25">
      <c r="B238" s="81" t="s">
        <v>177</v>
      </c>
      <c r="C238" s="20" t="s">
        <v>178</v>
      </c>
      <c r="D238" s="19"/>
      <c r="E238" s="19"/>
      <c r="F238" s="23" t="s">
        <v>88</v>
      </c>
      <c r="G238" s="245">
        <v>507</v>
      </c>
      <c r="H238" s="73"/>
      <c r="I238" s="224">
        <f>G238*H238</f>
        <v>0</v>
      </c>
    </row>
    <row r="239" spans="2:9" s="165" customFormat="1" ht="24" customHeight="1" x14ac:dyDescent="0.25">
      <c r="B239" s="56"/>
      <c r="C239" s="20"/>
      <c r="D239" s="19"/>
      <c r="E239" s="19"/>
      <c r="F239" s="23"/>
      <c r="G239" s="245"/>
      <c r="H239" s="73"/>
      <c r="I239" s="224"/>
    </row>
    <row r="240" spans="2:9" s="165" customFormat="1" ht="24" customHeight="1" x14ac:dyDescent="0.25">
      <c r="B240" s="81" t="s">
        <v>179</v>
      </c>
      <c r="C240" s="20" t="s">
        <v>180</v>
      </c>
      <c r="D240" s="19"/>
      <c r="E240" s="19"/>
      <c r="F240" s="23" t="s">
        <v>88</v>
      </c>
      <c r="G240" s="245"/>
      <c r="H240" s="73"/>
      <c r="I240" s="224"/>
    </row>
    <row r="241" spans="2:9" s="165" customFormat="1" ht="24" customHeight="1" thickBot="1" x14ac:dyDescent="0.3">
      <c r="B241" s="302"/>
      <c r="C241" s="240"/>
      <c r="D241" s="227"/>
      <c r="E241" s="227"/>
      <c r="F241" s="237"/>
      <c r="G241" s="303"/>
      <c r="H241" s="238"/>
      <c r="I241" s="232"/>
    </row>
    <row r="242" spans="2:9" s="165" customFormat="1" ht="24" customHeight="1" thickBot="1" x14ac:dyDescent="0.3">
      <c r="B242" s="76" t="s">
        <v>181</v>
      </c>
      <c r="C242" s="77"/>
      <c r="D242" s="77"/>
      <c r="E242" s="77"/>
      <c r="F242" s="77"/>
      <c r="G242" s="78"/>
      <c r="H242" s="185"/>
      <c r="I242" s="186">
        <f>SUM(I234:I241)</f>
        <v>0</v>
      </c>
    </row>
    <row r="243" spans="2:9" s="165" customFormat="1" ht="24" customHeight="1" x14ac:dyDescent="0.25">
      <c r="B243" s="9"/>
      <c r="C243" s="36"/>
      <c r="D243" s="36"/>
      <c r="E243" s="36"/>
      <c r="F243" s="36"/>
      <c r="G243" s="37"/>
      <c r="H243" s="173"/>
      <c r="I243" s="93"/>
    </row>
    <row r="244" spans="2:9" s="165" customFormat="1" ht="24" customHeight="1" thickBot="1" x14ac:dyDescent="0.3">
      <c r="B244" s="13"/>
      <c r="C244" s="5"/>
      <c r="D244" s="5"/>
      <c r="E244" s="5"/>
      <c r="F244" s="5"/>
      <c r="G244" s="6"/>
      <c r="H244" s="80"/>
      <c r="I244" s="94"/>
    </row>
    <row r="245" spans="2:9" s="165" customFormat="1" ht="24" customHeight="1" x14ac:dyDescent="0.25">
      <c r="B245" s="8" t="s">
        <v>2</v>
      </c>
      <c r="C245" s="9"/>
      <c r="D245" s="9" t="s">
        <v>3</v>
      </c>
      <c r="E245" s="9"/>
      <c r="F245" s="67" t="s">
        <v>4</v>
      </c>
      <c r="G245" s="11" t="s">
        <v>5</v>
      </c>
      <c r="H245" s="11" t="s">
        <v>6</v>
      </c>
      <c r="I245" s="167" t="s">
        <v>7</v>
      </c>
    </row>
    <row r="246" spans="2:9" s="165" customFormat="1" ht="24" customHeight="1" thickBot="1" x14ac:dyDescent="0.3">
      <c r="B246" s="12"/>
      <c r="C246" s="69"/>
      <c r="D246" s="13"/>
      <c r="E246" s="13"/>
      <c r="F246" s="70"/>
      <c r="G246" s="15"/>
      <c r="H246" s="191" t="s">
        <v>8</v>
      </c>
      <c r="I246" s="169" t="s">
        <v>8</v>
      </c>
    </row>
    <row r="247" spans="2:9" s="165" customFormat="1" ht="24" customHeight="1" x14ac:dyDescent="0.25">
      <c r="B247" s="242">
        <v>3400</v>
      </c>
      <c r="C247" s="248" t="s">
        <v>182</v>
      </c>
      <c r="D247" s="249"/>
      <c r="E247" s="243"/>
      <c r="F247" s="261"/>
      <c r="G247" s="251"/>
      <c r="H247" s="252"/>
      <c r="I247" s="253"/>
    </row>
    <row r="248" spans="2:9" s="165" customFormat="1" ht="24" customHeight="1" x14ac:dyDescent="0.25">
      <c r="B248" s="85"/>
      <c r="C248" s="54" t="s">
        <v>183</v>
      </c>
      <c r="D248" s="19"/>
      <c r="E248" s="19"/>
      <c r="F248" s="47"/>
      <c r="G248" s="86"/>
      <c r="H248" s="101"/>
      <c r="I248" s="224"/>
    </row>
    <row r="249" spans="2:9" s="165" customFormat="1" ht="24" customHeight="1" x14ac:dyDescent="0.25">
      <c r="B249" s="82"/>
      <c r="C249" s="20"/>
      <c r="D249" s="19"/>
      <c r="E249" s="19"/>
      <c r="F249" s="23"/>
      <c r="G249" s="86"/>
      <c r="H249" s="101"/>
      <c r="I249" s="224"/>
    </row>
    <row r="250" spans="2:9" s="165" customFormat="1" ht="24" customHeight="1" x14ac:dyDescent="0.25">
      <c r="B250" s="87" t="s">
        <v>184</v>
      </c>
      <c r="C250" s="54" t="s">
        <v>185</v>
      </c>
      <c r="D250" s="19"/>
      <c r="E250" s="19"/>
      <c r="F250" s="23"/>
      <c r="G250" s="21"/>
      <c r="H250" s="254"/>
      <c r="I250" s="224"/>
    </row>
    <row r="251" spans="2:9" s="165" customFormat="1" ht="24" customHeight="1" x14ac:dyDescent="0.25">
      <c r="B251" s="82"/>
      <c r="C251" s="54"/>
      <c r="D251" s="19"/>
      <c r="E251" s="19"/>
      <c r="F251" s="23"/>
      <c r="G251" s="21"/>
      <c r="H251" s="254"/>
      <c r="I251" s="224"/>
    </row>
    <row r="252" spans="2:9" s="165" customFormat="1" ht="24" customHeight="1" x14ac:dyDescent="0.25">
      <c r="B252" s="56"/>
      <c r="C252" s="20" t="s">
        <v>187</v>
      </c>
      <c r="D252" s="19"/>
      <c r="E252" s="19"/>
      <c r="F252" s="23"/>
      <c r="G252" s="73"/>
      <c r="H252" s="223"/>
      <c r="I252" s="224"/>
    </row>
    <row r="253" spans="2:9" s="165" customFormat="1" ht="24" customHeight="1" x14ac:dyDescent="0.25">
      <c r="B253" s="56"/>
      <c r="C253" s="20"/>
      <c r="D253" s="19"/>
      <c r="E253" s="19"/>
      <c r="F253" s="23"/>
      <c r="G253" s="73"/>
      <c r="H253" s="223"/>
      <c r="I253" s="260"/>
    </row>
    <row r="254" spans="2:9" s="165" customFormat="1" ht="24" customHeight="1" x14ac:dyDescent="0.25">
      <c r="B254" s="88"/>
      <c r="C254" s="20" t="s">
        <v>188</v>
      </c>
      <c r="D254" s="19"/>
      <c r="E254" s="19"/>
      <c r="F254" s="23" t="s">
        <v>54</v>
      </c>
      <c r="G254" s="73"/>
      <c r="H254" s="223"/>
      <c r="I254" s="264"/>
    </row>
    <row r="255" spans="2:9" s="165" customFormat="1" ht="24" customHeight="1" x14ac:dyDescent="0.25">
      <c r="B255" s="56"/>
      <c r="C255" s="20" t="s">
        <v>186</v>
      </c>
      <c r="D255" s="19"/>
      <c r="E255" s="19"/>
      <c r="F255" s="23"/>
      <c r="G255" s="267"/>
      <c r="H255" s="223"/>
      <c r="I255" s="264"/>
    </row>
    <row r="256" spans="2:9" s="165" customFormat="1" ht="24" customHeight="1" x14ac:dyDescent="0.25">
      <c r="B256" s="56"/>
      <c r="C256" s="20"/>
      <c r="D256" s="19"/>
      <c r="E256" s="19"/>
      <c r="F256" s="23"/>
      <c r="G256" s="245"/>
      <c r="H256" s="223"/>
      <c r="I256" s="264"/>
    </row>
    <row r="257" spans="2:9" s="165" customFormat="1" ht="24" customHeight="1" x14ac:dyDescent="0.25">
      <c r="B257" s="56"/>
      <c r="C257" s="20" t="s">
        <v>189</v>
      </c>
      <c r="D257" s="19"/>
      <c r="E257" s="19"/>
      <c r="F257" s="23"/>
      <c r="G257" s="245"/>
      <c r="H257" s="223"/>
      <c r="I257" s="264"/>
    </row>
    <row r="258" spans="2:9" s="165" customFormat="1" ht="24" customHeight="1" x14ac:dyDescent="0.25">
      <c r="B258" s="56"/>
      <c r="C258" s="20"/>
      <c r="D258" s="19"/>
      <c r="E258" s="19"/>
      <c r="F258" s="23"/>
      <c r="G258" s="245"/>
      <c r="H258" s="223"/>
      <c r="I258" s="264"/>
    </row>
    <row r="259" spans="2:9" s="165" customFormat="1" ht="24" customHeight="1" x14ac:dyDescent="0.25">
      <c r="B259" s="56"/>
      <c r="C259" s="20" t="s">
        <v>191</v>
      </c>
      <c r="D259" s="19"/>
      <c r="E259" s="19"/>
      <c r="F259" s="23" t="s">
        <v>54</v>
      </c>
      <c r="G259" s="73"/>
      <c r="H259" s="223"/>
      <c r="I259" s="264"/>
    </row>
    <row r="260" spans="2:9" s="165" customFormat="1" ht="24" customHeight="1" x14ac:dyDescent="0.25">
      <c r="B260" s="56"/>
      <c r="C260" s="20"/>
      <c r="D260" s="19"/>
      <c r="E260" s="19"/>
      <c r="F260" s="23"/>
      <c r="G260" s="245"/>
      <c r="H260" s="223"/>
      <c r="I260" s="264"/>
    </row>
    <row r="261" spans="2:9" s="165" customFormat="1" ht="24" customHeight="1" x14ac:dyDescent="0.25">
      <c r="B261" s="56"/>
      <c r="C261" s="20" t="s">
        <v>190</v>
      </c>
      <c r="D261" s="19"/>
      <c r="E261" s="19"/>
      <c r="F261" s="23"/>
      <c r="G261" s="245"/>
      <c r="H261" s="223"/>
      <c r="I261" s="264"/>
    </row>
    <row r="262" spans="2:9" s="165" customFormat="1" ht="24" customHeight="1" x14ac:dyDescent="0.25">
      <c r="B262" s="56"/>
      <c r="C262" s="20"/>
      <c r="D262" s="19"/>
      <c r="E262" s="19"/>
      <c r="F262" s="23"/>
      <c r="G262" s="245"/>
      <c r="H262" s="223"/>
      <c r="I262" s="264"/>
    </row>
    <row r="263" spans="2:9" s="165" customFormat="1" ht="24" customHeight="1" x14ac:dyDescent="0.25">
      <c r="B263" s="56"/>
      <c r="C263" s="20" t="s">
        <v>191</v>
      </c>
      <c r="D263" s="19"/>
      <c r="E263" s="19"/>
      <c r="F263" s="23" t="s">
        <v>54</v>
      </c>
      <c r="G263" s="73"/>
      <c r="H263" s="223"/>
      <c r="I263" s="264"/>
    </row>
    <row r="264" spans="2:9" s="165" customFormat="1" ht="24" customHeight="1" x14ac:dyDescent="0.25">
      <c r="B264" s="81"/>
      <c r="C264" s="20"/>
      <c r="D264" s="19"/>
      <c r="E264" s="19"/>
      <c r="F264" s="23"/>
      <c r="G264" s="86"/>
      <c r="H264" s="60"/>
      <c r="I264" s="264"/>
    </row>
    <row r="265" spans="2:9" s="165" customFormat="1" ht="24" customHeight="1" x14ac:dyDescent="0.25">
      <c r="B265" s="81" t="s">
        <v>192</v>
      </c>
      <c r="C265" s="20" t="s">
        <v>240</v>
      </c>
      <c r="D265" s="19"/>
      <c r="E265" s="19"/>
      <c r="F265" s="23" t="s">
        <v>88</v>
      </c>
      <c r="G265" s="86"/>
      <c r="H265" s="60"/>
      <c r="I265" s="264"/>
    </row>
    <row r="266" spans="2:9" s="165" customFormat="1" ht="24" customHeight="1" x14ac:dyDescent="0.25">
      <c r="B266" s="56"/>
      <c r="C266" s="20"/>
      <c r="D266" s="19"/>
      <c r="E266" s="19"/>
      <c r="F266" s="23"/>
      <c r="G266" s="86"/>
      <c r="H266" s="60"/>
      <c r="I266" s="264"/>
    </row>
    <row r="267" spans="2:9" s="165" customFormat="1" ht="24" customHeight="1" x14ac:dyDescent="0.25">
      <c r="B267" s="81" t="s">
        <v>193</v>
      </c>
      <c r="C267" s="20" t="s">
        <v>194</v>
      </c>
      <c r="D267" s="19"/>
      <c r="E267" s="19"/>
      <c r="F267" s="23" t="s">
        <v>54</v>
      </c>
      <c r="G267" s="86"/>
      <c r="H267" s="60"/>
      <c r="I267" s="264"/>
    </row>
    <row r="268" spans="2:9" s="165" customFormat="1" ht="24" customHeight="1" thickBot="1" x14ac:dyDescent="0.3">
      <c r="B268" s="302"/>
      <c r="C268" s="240"/>
      <c r="D268" s="227"/>
      <c r="E268" s="227"/>
      <c r="F268" s="237"/>
      <c r="G268" s="301"/>
      <c r="H268" s="241"/>
      <c r="I268" s="232"/>
    </row>
    <row r="269" spans="2:9" s="165" customFormat="1" ht="24" customHeight="1" thickBot="1" x14ac:dyDescent="0.3">
      <c r="B269" s="33" t="s">
        <v>195</v>
      </c>
      <c r="C269" s="89"/>
      <c r="D269" s="90"/>
      <c r="E269" s="89"/>
      <c r="F269" s="91"/>
      <c r="G269" s="92"/>
      <c r="H269" s="116"/>
      <c r="I269" s="172"/>
    </row>
    <row r="270" spans="2:9" s="165" customFormat="1" ht="24" customHeight="1" x14ac:dyDescent="0.25">
      <c r="B270" s="4"/>
      <c r="C270" s="4"/>
      <c r="D270" s="4"/>
      <c r="E270" s="4"/>
      <c r="F270" s="95"/>
      <c r="G270" s="96"/>
      <c r="H270" s="187"/>
      <c r="I270" s="96"/>
    </row>
    <row r="271" spans="2:9" ht="20.149999999999999" customHeight="1" x14ac:dyDescent="0.25">
      <c r="B271" s="4" t="s">
        <v>209</v>
      </c>
      <c r="C271" s="4"/>
      <c r="G271" s="6"/>
      <c r="H271" s="80"/>
      <c r="I271" s="6"/>
    </row>
    <row r="272" spans="2:9" ht="20.149999999999999" customHeight="1" thickBot="1" x14ac:dyDescent="0.3">
      <c r="B272" s="97"/>
      <c r="C272" s="97"/>
      <c r="F272" s="111"/>
      <c r="G272" s="80"/>
      <c r="H272" s="80"/>
      <c r="I272" s="6"/>
    </row>
    <row r="273" spans="2:9" ht="25" customHeight="1" thickBot="1" x14ac:dyDescent="0.3">
      <c r="B273" s="114" t="s">
        <v>210</v>
      </c>
      <c r="C273" s="115"/>
      <c r="D273" s="89" t="s">
        <v>3</v>
      </c>
      <c r="E273" s="89"/>
      <c r="F273" s="91"/>
      <c r="G273" s="116"/>
      <c r="H273" s="205"/>
      <c r="I273" s="172" t="s">
        <v>211</v>
      </c>
    </row>
    <row r="274" spans="2:9" ht="25" customHeight="1" x14ac:dyDescent="0.25">
      <c r="B274" s="131">
        <v>1300</v>
      </c>
      <c r="C274" s="117"/>
      <c r="D274" s="118" t="s">
        <v>212</v>
      </c>
      <c r="E274" s="119"/>
      <c r="F274" s="120"/>
      <c r="G274" s="121"/>
      <c r="H274" s="206"/>
      <c r="I274" s="207">
        <f>I33</f>
        <v>0</v>
      </c>
    </row>
    <row r="275" spans="2:9" ht="25" customHeight="1" x14ac:dyDescent="0.25">
      <c r="B275" s="131">
        <v>1400</v>
      </c>
      <c r="C275" s="117"/>
      <c r="D275" s="5" t="s">
        <v>213</v>
      </c>
      <c r="F275" s="122"/>
      <c r="G275" s="121"/>
      <c r="H275" s="206"/>
      <c r="I275" s="207"/>
    </row>
    <row r="276" spans="2:9" ht="25" customHeight="1" x14ac:dyDescent="0.25">
      <c r="B276" s="131">
        <v>1500</v>
      </c>
      <c r="C276" s="117"/>
      <c r="D276" s="123" t="s">
        <v>34</v>
      </c>
      <c r="E276" s="123"/>
      <c r="F276" s="124"/>
      <c r="G276" s="121"/>
      <c r="H276" s="208"/>
      <c r="I276" s="209">
        <f>I65</f>
        <v>0</v>
      </c>
    </row>
    <row r="277" spans="2:9" ht="25" customHeight="1" x14ac:dyDescent="0.25">
      <c r="B277" s="125">
        <v>1700</v>
      </c>
      <c r="C277" s="126"/>
      <c r="D277" s="123" t="s">
        <v>48</v>
      </c>
      <c r="E277" s="123"/>
      <c r="F277" s="127"/>
      <c r="G277" s="128"/>
      <c r="H277" s="208"/>
      <c r="I277" s="209"/>
    </row>
    <row r="278" spans="2:9" ht="25" customHeight="1" x14ac:dyDescent="0.25">
      <c r="B278" s="131" t="s">
        <v>64</v>
      </c>
      <c r="C278" s="129"/>
      <c r="D278" s="118" t="s">
        <v>65</v>
      </c>
      <c r="E278" s="122"/>
      <c r="F278" s="124"/>
      <c r="G278" s="121"/>
      <c r="H278" s="206"/>
      <c r="I278" s="207">
        <f>I132</f>
        <v>876192470</v>
      </c>
    </row>
    <row r="279" spans="2:9" ht="25" customHeight="1" x14ac:dyDescent="0.25">
      <c r="B279" s="130">
        <v>2100</v>
      </c>
      <c r="C279" s="117"/>
      <c r="D279" s="118" t="s">
        <v>93</v>
      </c>
      <c r="E279" s="119"/>
      <c r="F279" s="124"/>
      <c r="G279" s="121"/>
      <c r="H279" s="206"/>
      <c r="I279" s="207">
        <f>I171</f>
        <v>0</v>
      </c>
    </row>
    <row r="280" spans="2:9" ht="25" customHeight="1" x14ac:dyDescent="0.25">
      <c r="B280" s="131">
        <v>2200</v>
      </c>
      <c r="C280" s="117"/>
      <c r="D280" s="122" t="s">
        <v>116</v>
      </c>
      <c r="E280" s="122"/>
      <c r="F280" s="124"/>
      <c r="G280" s="121"/>
      <c r="H280" s="206"/>
      <c r="I280" s="207"/>
    </row>
    <row r="281" spans="2:9" ht="25" customHeight="1" x14ac:dyDescent="0.25">
      <c r="B281" s="63">
        <v>2300</v>
      </c>
      <c r="C281" s="52"/>
      <c r="D281" s="5" t="s">
        <v>246</v>
      </c>
      <c r="F281" s="111"/>
      <c r="G281" s="80"/>
      <c r="H281" s="192"/>
      <c r="I281" s="170"/>
    </row>
    <row r="282" spans="2:9" ht="25" customHeight="1" x14ac:dyDescent="0.25">
      <c r="B282" s="131">
        <v>2500</v>
      </c>
      <c r="C282" s="132"/>
      <c r="D282" s="118" t="s">
        <v>247</v>
      </c>
      <c r="E282" s="122"/>
      <c r="F282" s="124"/>
      <c r="G282" s="121"/>
      <c r="H282" s="206"/>
      <c r="I282" s="207"/>
    </row>
    <row r="283" spans="2:9" ht="25" customHeight="1" x14ac:dyDescent="0.25">
      <c r="B283" s="131">
        <v>2600</v>
      </c>
      <c r="C283" s="132"/>
      <c r="D283" s="118" t="s">
        <v>214</v>
      </c>
      <c r="E283" s="122"/>
      <c r="F283" s="124"/>
      <c r="G283" s="121"/>
      <c r="H283" s="206"/>
      <c r="I283" s="207"/>
    </row>
    <row r="284" spans="2:9" ht="25" customHeight="1" x14ac:dyDescent="0.25">
      <c r="B284" s="131">
        <v>3300</v>
      </c>
      <c r="C284" s="132"/>
      <c r="D284" s="122" t="s">
        <v>215</v>
      </c>
      <c r="E284" s="122"/>
      <c r="F284" s="124"/>
      <c r="G284" s="121"/>
      <c r="H284" s="206"/>
      <c r="I284" s="207">
        <f>I242</f>
        <v>0</v>
      </c>
    </row>
    <row r="285" spans="2:9" ht="25" customHeight="1" x14ac:dyDescent="0.25">
      <c r="B285" s="131">
        <v>3400</v>
      </c>
      <c r="C285" s="132"/>
      <c r="D285" s="122" t="s">
        <v>216</v>
      </c>
      <c r="E285" s="122"/>
      <c r="F285" s="124"/>
      <c r="G285" s="121"/>
      <c r="H285" s="206"/>
      <c r="I285" s="207"/>
    </row>
    <row r="286" spans="2:9" ht="25" customHeight="1" x14ac:dyDescent="0.25">
      <c r="B286" s="131">
        <v>3600</v>
      </c>
      <c r="C286" s="132"/>
      <c r="D286" s="122" t="s">
        <v>217</v>
      </c>
      <c r="E286" s="122"/>
      <c r="F286" s="124"/>
      <c r="G286" s="121"/>
      <c r="H286" s="206"/>
      <c r="I286" s="207"/>
    </row>
    <row r="287" spans="2:9" ht="25" customHeight="1" x14ac:dyDescent="0.25">
      <c r="B287" s="131">
        <v>4100</v>
      </c>
      <c r="C287" s="132"/>
      <c r="D287" s="122" t="s">
        <v>218</v>
      </c>
      <c r="E287" s="122"/>
      <c r="F287" s="124"/>
      <c r="G287" s="121"/>
      <c r="H287" s="206"/>
      <c r="I287" s="207"/>
    </row>
    <row r="288" spans="2:9" ht="25" customHeight="1" x14ac:dyDescent="0.25">
      <c r="B288" s="130">
        <v>4200</v>
      </c>
      <c r="C288" s="133"/>
      <c r="D288" s="134" t="s">
        <v>219</v>
      </c>
      <c r="E288" s="135"/>
      <c r="F288" s="122"/>
      <c r="G288" s="121"/>
      <c r="H288" s="206"/>
      <c r="I288" s="207"/>
    </row>
    <row r="289" spans="2:11" ht="25" customHeight="1" x14ac:dyDescent="0.25">
      <c r="B289" s="130">
        <v>4900</v>
      </c>
      <c r="C289" s="133"/>
      <c r="D289" s="679" t="s">
        <v>196</v>
      </c>
      <c r="E289" s="680"/>
      <c r="F289" s="680"/>
      <c r="G289" s="680"/>
      <c r="H289" s="681"/>
      <c r="I289" s="207"/>
    </row>
    <row r="290" spans="2:11" ht="25" customHeight="1" x14ac:dyDescent="0.25">
      <c r="B290" s="131">
        <v>5400</v>
      </c>
      <c r="C290" s="132"/>
      <c r="D290" s="122" t="s">
        <v>220</v>
      </c>
      <c r="E290" s="122"/>
      <c r="F290" s="124"/>
      <c r="G290" s="121"/>
      <c r="H290" s="206"/>
      <c r="I290" s="207"/>
    </row>
    <row r="291" spans="2:11" ht="25" customHeight="1" x14ac:dyDescent="0.25">
      <c r="B291" s="131">
        <v>5500</v>
      </c>
      <c r="C291" s="132"/>
      <c r="D291" s="122" t="s">
        <v>198</v>
      </c>
      <c r="E291" s="122"/>
      <c r="F291" s="124"/>
      <c r="G291" s="121"/>
      <c r="H291" s="206"/>
      <c r="I291" s="207"/>
    </row>
    <row r="292" spans="2:11" ht="25" customHeight="1" x14ac:dyDescent="0.25">
      <c r="B292" s="130">
        <v>6100</v>
      </c>
      <c r="C292" s="133"/>
      <c r="D292" s="135" t="s">
        <v>221</v>
      </c>
      <c r="E292" s="135"/>
      <c r="F292" s="124"/>
      <c r="G292" s="121"/>
      <c r="H292" s="206"/>
      <c r="I292" s="207"/>
    </row>
    <row r="293" spans="2:11" ht="25" customHeight="1" x14ac:dyDescent="0.25">
      <c r="B293" s="130">
        <v>6200</v>
      </c>
      <c r="C293" s="133"/>
      <c r="D293" s="135" t="s">
        <v>222</v>
      </c>
      <c r="E293" s="135"/>
      <c r="F293" s="124"/>
      <c r="G293" s="121"/>
      <c r="H293" s="206"/>
      <c r="I293" s="207"/>
    </row>
    <row r="294" spans="2:11" ht="25" customHeight="1" x14ac:dyDescent="0.25">
      <c r="B294" s="130">
        <v>6300</v>
      </c>
      <c r="C294" s="133"/>
      <c r="D294" s="135" t="s">
        <v>223</v>
      </c>
      <c r="E294" s="135"/>
      <c r="F294" s="124"/>
      <c r="G294" s="121"/>
      <c r="H294" s="206"/>
      <c r="I294" s="207"/>
    </row>
    <row r="295" spans="2:11" ht="25" customHeight="1" x14ac:dyDescent="0.25">
      <c r="B295" s="130">
        <v>6400</v>
      </c>
      <c r="C295" s="133"/>
      <c r="D295" s="135" t="s">
        <v>224</v>
      </c>
      <c r="E295" s="135"/>
      <c r="F295" s="124"/>
      <c r="G295" s="121"/>
      <c r="H295" s="206"/>
      <c r="I295" s="207"/>
    </row>
    <row r="296" spans="2:11" ht="25" customHeight="1" x14ac:dyDescent="0.25">
      <c r="B296" s="130">
        <v>6600</v>
      </c>
      <c r="C296" s="133"/>
      <c r="D296" s="135" t="s">
        <v>225</v>
      </c>
      <c r="E296" s="135"/>
      <c r="F296" s="124"/>
      <c r="G296" s="121"/>
      <c r="H296" s="206"/>
      <c r="I296" s="207"/>
    </row>
    <row r="297" spans="2:11" ht="25" customHeight="1" x14ac:dyDescent="0.25">
      <c r="B297" s="130" t="s">
        <v>226</v>
      </c>
      <c r="C297" s="133"/>
      <c r="D297" s="135" t="s">
        <v>227</v>
      </c>
      <c r="E297" s="135"/>
      <c r="F297" s="124"/>
      <c r="G297" s="121"/>
      <c r="H297" s="206"/>
      <c r="I297" s="207"/>
    </row>
    <row r="298" spans="2:11" ht="25" customHeight="1" x14ac:dyDescent="0.25">
      <c r="B298" s="130">
        <v>7100</v>
      </c>
      <c r="C298" s="133"/>
      <c r="D298" s="135" t="s">
        <v>228</v>
      </c>
      <c r="E298" s="135"/>
      <c r="F298" s="124"/>
      <c r="G298" s="121"/>
      <c r="H298" s="206"/>
      <c r="I298" s="207"/>
    </row>
    <row r="299" spans="2:11" ht="25" customHeight="1" thickBot="1" x14ac:dyDescent="0.3">
      <c r="B299" s="210"/>
      <c r="C299" s="211"/>
      <c r="D299" s="212"/>
      <c r="E299" s="212"/>
      <c r="F299" s="213"/>
      <c r="G299" s="214"/>
      <c r="H299" s="215"/>
      <c r="I299" s="216"/>
    </row>
    <row r="300" spans="2:11" ht="25" customHeight="1" thickTop="1" x14ac:dyDescent="0.25">
      <c r="B300" s="217"/>
      <c r="C300" s="136" t="s">
        <v>248</v>
      </c>
      <c r="D300" s="137" t="s">
        <v>209</v>
      </c>
      <c r="E300" s="138"/>
      <c r="F300" s="139"/>
      <c r="G300" s="137"/>
      <c r="H300" s="140"/>
      <c r="I300" s="218">
        <f>SUM(I274:I299)</f>
        <v>876192470</v>
      </c>
    </row>
    <row r="301" spans="2:11" ht="25" customHeight="1" x14ac:dyDescent="0.25">
      <c r="B301" s="219"/>
      <c r="C301" s="141" t="s">
        <v>249</v>
      </c>
      <c r="D301" s="119" t="s">
        <v>250</v>
      </c>
      <c r="E301" s="142"/>
      <c r="F301" s="143"/>
      <c r="G301" s="144"/>
      <c r="H301" s="145"/>
      <c r="I301" s="220">
        <f>0.15*I300</f>
        <v>131428870.5</v>
      </c>
    </row>
    <row r="302" spans="2:11" ht="25" customHeight="1" thickBot="1" x14ac:dyDescent="0.3">
      <c r="B302" s="219"/>
      <c r="C302" s="141" t="s">
        <v>251</v>
      </c>
      <c r="D302" s="146" t="s">
        <v>252</v>
      </c>
      <c r="E302" s="147"/>
      <c r="F302" s="148"/>
      <c r="G302" s="149"/>
      <c r="H302" s="145"/>
      <c r="I302" s="220">
        <f>SUM(I300:I301)</f>
        <v>1007621340.5</v>
      </c>
    </row>
    <row r="303" spans="2:11" ht="25" customHeight="1" thickTop="1" thickBot="1" x14ac:dyDescent="0.3">
      <c r="B303" s="150"/>
      <c r="C303" s="151" t="s">
        <v>253</v>
      </c>
      <c r="D303" s="152" t="s">
        <v>229</v>
      </c>
      <c r="E303" s="153"/>
      <c r="F303" s="154"/>
      <c r="G303" s="155"/>
      <c r="H303" s="156"/>
      <c r="I303" s="221">
        <f>0.165*I302</f>
        <v>166257521.1825</v>
      </c>
    </row>
    <row r="304" spans="2:11" ht="25" customHeight="1" thickTop="1" thickBot="1" x14ac:dyDescent="0.3">
      <c r="B304" s="157" t="s">
        <v>254</v>
      </c>
      <c r="C304" s="158"/>
      <c r="D304" s="159"/>
      <c r="E304" s="160"/>
      <c r="F304" s="161"/>
      <c r="G304" s="162"/>
      <c r="H304" s="163"/>
      <c r="I304" s="309">
        <f>SUM(I302:I303)</f>
        <v>1173878861.6824999</v>
      </c>
      <c r="K304" s="222"/>
    </row>
    <row r="305" ht="14.5" thickTop="1" x14ac:dyDescent="0.25"/>
  </sheetData>
  <mergeCells count="14">
    <mergeCell ref="D289:H289"/>
    <mergeCell ref="B1:I1"/>
    <mergeCell ref="B5:I5"/>
    <mergeCell ref="C11:E11"/>
    <mergeCell ref="C13:E13"/>
    <mergeCell ref="C15:E15"/>
    <mergeCell ref="C16:E16"/>
    <mergeCell ref="C23:E23"/>
    <mergeCell ref="C29:E29"/>
    <mergeCell ref="C209:E209"/>
    <mergeCell ref="C229:E229"/>
    <mergeCell ref="C235:E235"/>
    <mergeCell ref="C117:E117"/>
    <mergeCell ref="C125:E125"/>
  </mergeCells>
  <printOptions horizontalCentered="1"/>
  <pageMargins left="0.47244094488188981" right="0.27559055118110237" top="0.74803149606299213" bottom="0.9055118110236221" header="0.51181102362204722" footer="0.51181102362204722"/>
  <pageSetup scale="51" orientation="portrait" useFirstPageNumber="1" horizontalDpi="180" verticalDpi="180" r:id="rId1"/>
  <headerFooter alignWithMargins="0">
    <oddHeader xml:space="preserve">&amp;L
&amp;R   </oddHeader>
    <oddFooter>&amp;C&amp;P of &amp;N</oddFooter>
  </headerFooter>
  <rowBreaks count="5" manualBreakCount="5">
    <brk id="66" min="1" max="8" man="1"/>
    <brk id="133" min="1" max="8" man="1"/>
    <brk id="172" min="1" max="8" man="1"/>
    <brk id="220" min="1" max="8" man="1"/>
    <brk id="269" min="1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K305"/>
  <sheetViews>
    <sheetView showGridLines="0" tabSelected="1" showWhiteSpace="0" view="pageBreakPreview" topLeftCell="A115" zoomScaleNormal="100" zoomScaleSheetLayoutView="100" zoomScalePageLayoutView="79" workbookViewId="0">
      <selection activeCell="F123" sqref="F123"/>
    </sheetView>
  </sheetViews>
  <sheetFormatPr defaultRowHeight="14" x14ac:dyDescent="0.25"/>
  <cols>
    <col min="1" max="1" width="1.26953125" style="5" customWidth="1"/>
    <col min="2" max="2" width="11.36328125" style="5" customWidth="1"/>
    <col min="3" max="4" width="15.7265625" style="5" customWidth="1"/>
    <col min="5" max="5" width="40.7265625" style="5" customWidth="1"/>
    <col min="6" max="6" width="12.36328125" style="5" customWidth="1"/>
    <col min="7" max="7" width="14.36328125" style="106" customWidth="1"/>
    <col min="8" max="8" width="16.81640625" style="194" customWidth="1"/>
    <col min="9" max="9" width="23.1796875" style="106" customWidth="1"/>
    <col min="10" max="10" width="9.1796875" style="5"/>
    <col min="11" max="11" width="4.7265625" style="5" customWidth="1"/>
    <col min="12" max="244" width="9.1796875" style="5"/>
    <col min="245" max="245" width="11.36328125" style="5" customWidth="1"/>
    <col min="246" max="247" width="15.7265625" style="5" customWidth="1"/>
    <col min="248" max="248" width="34.36328125" style="5" customWidth="1"/>
    <col min="249" max="249" width="12.36328125" style="5" customWidth="1"/>
    <col min="250" max="250" width="11.7265625" style="5" customWidth="1"/>
    <col min="251" max="251" width="15" style="5" customWidth="1"/>
    <col min="252" max="252" width="19.1796875" style="5" customWidth="1"/>
    <col min="253" max="500" width="9.1796875" style="5"/>
    <col min="501" max="501" width="11.36328125" style="5" customWidth="1"/>
    <col min="502" max="503" width="15.7265625" style="5" customWidth="1"/>
    <col min="504" max="504" width="34.36328125" style="5" customWidth="1"/>
    <col min="505" max="505" width="12.36328125" style="5" customWidth="1"/>
    <col min="506" max="506" width="11.7265625" style="5" customWidth="1"/>
    <col min="507" max="507" width="15" style="5" customWidth="1"/>
    <col min="508" max="508" width="19.1796875" style="5" customWidth="1"/>
    <col min="509" max="756" width="9.1796875" style="5"/>
    <col min="757" max="757" width="11.36328125" style="5" customWidth="1"/>
    <col min="758" max="759" width="15.7265625" style="5" customWidth="1"/>
    <col min="760" max="760" width="34.36328125" style="5" customWidth="1"/>
    <col min="761" max="761" width="12.36328125" style="5" customWidth="1"/>
    <col min="762" max="762" width="11.7265625" style="5" customWidth="1"/>
    <col min="763" max="763" width="15" style="5" customWidth="1"/>
    <col min="764" max="764" width="19.1796875" style="5" customWidth="1"/>
    <col min="765" max="1012" width="9.1796875" style="5"/>
    <col min="1013" max="1013" width="11.36328125" style="5" customWidth="1"/>
    <col min="1014" max="1015" width="15.7265625" style="5" customWidth="1"/>
    <col min="1016" max="1016" width="34.36328125" style="5" customWidth="1"/>
    <col min="1017" max="1017" width="12.36328125" style="5" customWidth="1"/>
    <col min="1018" max="1018" width="11.7265625" style="5" customWidth="1"/>
    <col min="1019" max="1019" width="15" style="5" customWidth="1"/>
    <col min="1020" max="1020" width="19.1796875" style="5" customWidth="1"/>
    <col min="1021" max="1268" width="9.1796875" style="5"/>
    <col min="1269" max="1269" width="11.36328125" style="5" customWidth="1"/>
    <col min="1270" max="1271" width="15.7265625" style="5" customWidth="1"/>
    <col min="1272" max="1272" width="34.36328125" style="5" customWidth="1"/>
    <col min="1273" max="1273" width="12.36328125" style="5" customWidth="1"/>
    <col min="1274" max="1274" width="11.7265625" style="5" customWidth="1"/>
    <col min="1275" max="1275" width="15" style="5" customWidth="1"/>
    <col min="1276" max="1276" width="19.1796875" style="5" customWidth="1"/>
    <col min="1277" max="1524" width="9.1796875" style="5"/>
    <col min="1525" max="1525" width="11.36328125" style="5" customWidth="1"/>
    <col min="1526" max="1527" width="15.7265625" style="5" customWidth="1"/>
    <col min="1528" max="1528" width="34.36328125" style="5" customWidth="1"/>
    <col min="1529" max="1529" width="12.36328125" style="5" customWidth="1"/>
    <col min="1530" max="1530" width="11.7265625" style="5" customWidth="1"/>
    <col min="1531" max="1531" width="15" style="5" customWidth="1"/>
    <col min="1532" max="1532" width="19.1796875" style="5" customWidth="1"/>
    <col min="1533" max="1780" width="9.1796875" style="5"/>
    <col min="1781" max="1781" width="11.36328125" style="5" customWidth="1"/>
    <col min="1782" max="1783" width="15.7265625" style="5" customWidth="1"/>
    <col min="1784" max="1784" width="34.36328125" style="5" customWidth="1"/>
    <col min="1785" max="1785" width="12.36328125" style="5" customWidth="1"/>
    <col min="1786" max="1786" width="11.7265625" style="5" customWidth="1"/>
    <col min="1787" max="1787" width="15" style="5" customWidth="1"/>
    <col min="1788" max="1788" width="19.1796875" style="5" customWidth="1"/>
    <col min="1789" max="2036" width="9.1796875" style="5"/>
    <col min="2037" max="2037" width="11.36328125" style="5" customWidth="1"/>
    <col min="2038" max="2039" width="15.7265625" style="5" customWidth="1"/>
    <col min="2040" max="2040" width="34.36328125" style="5" customWidth="1"/>
    <col min="2041" max="2041" width="12.36328125" style="5" customWidth="1"/>
    <col min="2042" max="2042" width="11.7265625" style="5" customWidth="1"/>
    <col min="2043" max="2043" width="15" style="5" customWidth="1"/>
    <col min="2044" max="2044" width="19.1796875" style="5" customWidth="1"/>
    <col min="2045" max="2292" width="9.1796875" style="5"/>
    <col min="2293" max="2293" width="11.36328125" style="5" customWidth="1"/>
    <col min="2294" max="2295" width="15.7265625" style="5" customWidth="1"/>
    <col min="2296" max="2296" width="34.36328125" style="5" customWidth="1"/>
    <col min="2297" max="2297" width="12.36328125" style="5" customWidth="1"/>
    <col min="2298" max="2298" width="11.7265625" style="5" customWidth="1"/>
    <col min="2299" max="2299" width="15" style="5" customWidth="1"/>
    <col min="2300" max="2300" width="19.1796875" style="5" customWidth="1"/>
    <col min="2301" max="2548" width="9.1796875" style="5"/>
    <col min="2549" max="2549" width="11.36328125" style="5" customWidth="1"/>
    <col min="2550" max="2551" width="15.7265625" style="5" customWidth="1"/>
    <col min="2552" max="2552" width="34.36328125" style="5" customWidth="1"/>
    <col min="2553" max="2553" width="12.36328125" style="5" customWidth="1"/>
    <col min="2554" max="2554" width="11.7265625" style="5" customWidth="1"/>
    <col min="2555" max="2555" width="15" style="5" customWidth="1"/>
    <col min="2556" max="2556" width="19.1796875" style="5" customWidth="1"/>
    <col min="2557" max="2804" width="9.1796875" style="5"/>
    <col min="2805" max="2805" width="11.36328125" style="5" customWidth="1"/>
    <col min="2806" max="2807" width="15.7265625" style="5" customWidth="1"/>
    <col min="2808" max="2808" width="34.36328125" style="5" customWidth="1"/>
    <col min="2809" max="2809" width="12.36328125" style="5" customWidth="1"/>
    <col min="2810" max="2810" width="11.7265625" style="5" customWidth="1"/>
    <col min="2811" max="2811" width="15" style="5" customWidth="1"/>
    <col min="2812" max="2812" width="19.1796875" style="5" customWidth="1"/>
    <col min="2813" max="3060" width="9.1796875" style="5"/>
    <col min="3061" max="3061" width="11.36328125" style="5" customWidth="1"/>
    <col min="3062" max="3063" width="15.7265625" style="5" customWidth="1"/>
    <col min="3064" max="3064" width="34.36328125" style="5" customWidth="1"/>
    <col min="3065" max="3065" width="12.36328125" style="5" customWidth="1"/>
    <col min="3066" max="3066" width="11.7265625" style="5" customWidth="1"/>
    <col min="3067" max="3067" width="15" style="5" customWidth="1"/>
    <col min="3068" max="3068" width="19.1796875" style="5" customWidth="1"/>
    <col min="3069" max="3316" width="9.1796875" style="5"/>
    <col min="3317" max="3317" width="11.36328125" style="5" customWidth="1"/>
    <col min="3318" max="3319" width="15.7265625" style="5" customWidth="1"/>
    <col min="3320" max="3320" width="34.36328125" style="5" customWidth="1"/>
    <col min="3321" max="3321" width="12.36328125" style="5" customWidth="1"/>
    <col min="3322" max="3322" width="11.7265625" style="5" customWidth="1"/>
    <col min="3323" max="3323" width="15" style="5" customWidth="1"/>
    <col min="3324" max="3324" width="19.1796875" style="5" customWidth="1"/>
    <col min="3325" max="3572" width="9.1796875" style="5"/>
    <col min="3573" max="3573" width="11.36328125" style="5" customWidth="1"/>
    <col min="3574" max="3575" width="15.7265625" style="5" customWidth="1"/>
    <col min="3576" max="3576" width="34.36328125" style="5" customWidth="1"/>
    <col min="3577" max="3577" width="12.36328125" style="5" customWidth="1"/>
    <col min="3578" max="3578" width="11.7265625" style="5" customWidth="1"/>
    <col min="3579" max="3579" width="15" style="5" customWidth="1"/>
    <col min="3580" max="3580" width="19.1796875" style="5" customWidth="1"/>
    <col min="3581" max="3828" width="9.1796875" style="5"/>
    <col min="3829" max="3829" width="11.36328125" style="5" customWidth="1"/>
    <col min="3830" max="3831" width="15.7265625" style="5" customWidth="1"/>
    <col min="3832" max="3832" width="34.36328125" style="5" customWidth="1"/>
    <col min="3833" max="3833" width="12.36328125" style="5" customWidth="1"/>
    <col min="3834" max="3834" width="11.7265625" style="5" customWidth="1"/>
    <col min="3835" max="3835" width="15" style="5" customWidth="1"/>
    <col min="3836" max="3836" width="19.1796875" style="5" customWidth="1"/>
    <col min="3837" max="4084" width="9.1796875" style="5"/>
    <col min="4085" max="4085" width="11.36328125" style="5" customWidth="1"/>
    <col min="4086" max="4087" width="15.7265625" style="5" customWidth="1"/>
    <col min="4088" max="4088" width="34.36328125" style="5" customWidth="1"/>
    <col min="4089" max="4089" width="12.36328125" style="5" customWidth="1"/>
    <col min="4090" max="4090" width="11.7265625" style="5" customWidth="1"/>
    <col min="4091" max="4091" width="15" style="5" customWidth="1"/>
    <col min="4092" max="4092" width="19.1796875" style="5" customWidth="1"/>
    <col min="4093" max="4340" width="9.1796875" style="5"/>
    <col min="4341" max="4341" width="11.36328125" style="5" customWidth="1"/>
    <col min="4342" max="4343" width="15.7265625" style="5" customWidth="1"/>
    <col min="4344" max="4344" width="34.36328125" style="5" customWidth="1"/>
    <col min="4345" max="4345" width="12.36328125" style="5" customWidth="1"/>
    <col min="4346" max="4346" width="11.7265625" style="5" customWidth="1"/>
    <col min="4347" max="4347" width="15" style="5" customWidth="1"/>
    <col min="4348" max="4348" width="19.1796875" style="5" customWidth="1"/>
    <col min="4349" max="4596" width="9.1796875" style="5"/>
    <col min="4597" max="4597" width="11.36328125" style="5" customWidth="1"/>
    <col min="4598" max="4599" width="15.7265625" style="5" customWidth="1"/>
    <col min="4600" max="4600" width="34.36328125" style="5" customWidth="1"/>
    <col min="4601" max="4601" width="12.36328125" style="5" customWidth="1"/>
    <col min="4602" max="4602" width="11.7265625" style="5" customWidth="1"/>
    <col min="4603" max="4603" width="15" style="5" customWidth="1"/>
    <col min="4604" max="4604" width="19.1796875" style="5" customWidth="1"/>
    <col min="4605" max="4852" width="9.1796875" style="5"/>
    <col min="4853" max="4853" width="11.36328125" style="5" customWidth="1"/>
    <col min="4854" max="4855" width="15.7265625" style="5" customWidth="1"/>
    <col min="4856" max="4856" width="34.36328125" style="5" customWidth="1"/>
    <col min="4857" max="4857" width="12.36328125" style="5" customWidth="1"/>
    <col min="4858" max="4858" width="11.7265625" style="5" customWidth="1"/>
    <col min="4859" max="4859" width="15" style="5" customWidth="1"/>
    <col min="4860" max="4860" width="19.1796875" style="5" customWidth="1"/>
    <col min="4861" max="5108" width="9.1796875" style="5"/>
    <col min="5109" max="5109" width="11.36328125" style="5" customWidth="1"/>
    <col min="5110" max="5111" width="15.7265625" style="5" customWidth="1"/>
    <col min="5112" max="5112" width="34.36328125" style="5" customWidth="1"/>
    <col min="5113" max="5113" width="12.36328125" style="5" customWidth="1"/>
    <col min="5114" max="5114" width="11.7265625" style="5" customWidth="1"/>
    <col min="5115" max="5115" width="15" style="5" customWidth="1"/>
    <col min="5116" max="5116" width="19.1796875" style="5" customWidth="1"/>
    <col min="5117" max="5364" width="9.1796875" style="5"/>
    <col min="5365" max="5365" width="11.36328125" style="5" customWidth="1"/>
    <col min="5366" max="5367" width="15.7265625" style="5" customWidth="1"/>
    <col min="5368" max="5368" width="34.36328125" style="5" customWidth="1"/>
    <col min="5369" max="5369" width="12.36328125" style="5" customWidth="1"/>
    <col min="5370" max="5370" width="11.7265625" style="5" customWidth="1"/>
    <col min="5371" max="5371" width="15" style="5" customWidth="1"/>
    <col min="5372" max="5372" width="19.1796875" style="5" customWidth="1"/>
    <col min="5373" max="5620" width="9.1796875" style="5"/>
    <col min="5621" max="5621" width="11.36328125" style="5" customWidth="1"/>
    <col min="5622" max="5623" width="15.7265625" style="5" customWidth="1"/>
    <col min="5624" max="5624" width="34.36328125" style="5" customWidth="1"/>
    <col min="5625" max="5625" width="12.36328125" style="5" customWidth="1"/>
    <col min="5626" max="5626" width="11.7265625" style="5" customWidth="1"/>
    <col min="5627" max="5627" width="15" style="5" customWidth="1"/>
    <col min="5628" max="5628" width="19.1796875" style="5" customWidth="1"/>
    <col min="5629" max="5876" width="9.1796875" style="5"/>
    <col min="5877" max="5877" width="11.36328125" style="5" customWidth="1"/>
    <col min="5878" max="5879" width="15.7265625" style="5" customWidth="1"/>
    <col min="5880" max="5880" width="34.36328125" style="5" customWidth="1"/>
    <col min="5881" max="5881" width="12.36328125" style="5" customWidth="1"/>
    <col min="5882" max="5882" width="11.7265625" style="5" customWidth="1"/>
    <col min="5883" max="5883" width="15" style="5" customWidth="1"/>
    <col min="5884" max="5884" width="19.1796875" style="5" customWidth="1"/>
    <col min="5885" max="6132" width="9.1796875" style="5"/>
    <col min="6133" max="6133" width="11.36328125" style="5" customWidth="1"/>
    <col min="6134" max="6135" width="15.7265625" style="5" customWidth="1"/>
    <col min="6136" max="6136" width="34.36328125" style="5" customWidth="1"/>
    <col min="6137" max="6137" width="12.36328125" style="5" customWidth="1"/>
    <col min="6138" max="6138" width="11.7265625" style="5" customWidth="1"/>
    <col min="6139" max="6139" width="15" style="5" customWidth="1"/>
    <col min="6140" max="6140" width="19.1796875" style="5" customWidth="1"/>
    <col min="6141" max="6388" width="9.1796875" style="5"/>
    <col min="6389" max="6389" width="11.36328125" style="5" customWidth="1"/>
    <col min="6390" max="6391" width="15.7265625" style="5" customWidth="1"/>
    <col min="6392" max="6392" width="34.36328125" style="5" customWidth="1"/>
    <col min="6393" max="6393" width="12.36328125" style="5" customWidth="1"/>
    <col min="6394" max="6394" width="11.7265625" style="5" customWidth="1"/>
    <col min="6395" max="6395" width="15" style="5" customWidth="1"/>
    <col min="6396" max="6396" width="19.1796875" style="5" customWidth="1"/>
    <col min="6397" max="6644" width="9.1796875" style="5"/>
    <col min="6645" max="6645" width="11.36328125" style="5" customWidth="1"/>
    <col min="6646" max="6647" width="15.7265625" style="5" customWidth="1"/>
    <col min="6648" max="6648" width="34.36328125" style="5" customWidth="1"/>
    <col min="6649" max="6649" width="12.36328125" style="5" customWidth="1"/>
    <col min="6650" max="6650" width="11.7265625" style="5" customWidth="1"/>
    <col min="6651" max="6651" width="15" style="5" customWidth="1"/>
    <col min="6652" max="6652" width="19.1796875" style="5" customWidth="1"/>
    <col min="6653" max="6900" width="9.1796875" style="5"/>
    <col min="6901" max="6901" width="11.36328125" style="5" customWidth="1"/>
    <col min="6902" max="6903" width="15.7265625" style="5" customWidth="1"/>
    <col min="6904" max="6904" width="34.36328125" style="5" customWidth="1"/>
    <col min="6905" max="6905" width="12.36328125" style="5" customWidth="1"/>
    <col min="6906" max="6906" width="11.7265625" style="5" customWidth="1"/>
    <col min="6907" max="6907" width="15" style="5" customWidth="1"/>
    <col min="6908" max="6908" width="19.1796875" style="5" customWidth="1"/>
    <col min="6909" max="7156" width="9.1796875" style="5"/>
    <col min="7157" max="7157" width="11.36328125" style="5" customWidth="1"/>
    <col min="7158" max="7159" width="15.7265625" style="5" customWidth="1"/>
    <col min="7160" max="7160" width="34.36328125" style="5" customWidth="1"/>
    <col min="7161" max="7161" width="12.36328125" style="5" customWidth="1"/>
    <col min="7162" max="7162" width="11.7265625" style="5" customWidth="1"/>
    <col min="7163" max="7163" width="15" style="5" customWidth="1"/>
    <col min="7164" max="7164" width="19.1796875" style="5" customWidth="1"/>
    <col min="7165" max="7412" width="9.1796875" style="5"/>
    <col min="7413" max="7413" width="11.36328125" style="5" customWidth="1"/>
    <col min="7414" max="7415" width="15.7265625" style="5" customWidth="1"/>
    <col min="7416" max="7416" width="34.36328125" style="5" customWidth="1"/>
    <col min="7417" max="7417" width="12.36328125" style="5" customWidth="1"/>
    <col min="7418" max="7418" width="11.7265625" style="5" customWidth="1"/>
    <col min="7419" max="7419" width="15" style="5" customWidth="1"/>
    <col min="7420" max="7420" width="19.1796875" style="5" customWidth="1"/>
    <col min="7421" max="7668" width="9.1796875" style="5"/>
    <col min="7669" max="7669" width="11.36328125" style="5" customWidth="1"/>
    <col min="7670" max="7671" width="15.7265625" style="5" customWidth="1"/>
    <col min="7672" max="7672" width="34.36328125" style="5" customWidth="1"/>
    <col min="7673" max="7673" width="12.36328125" style="5" customWidth="1"/>
    <col min="7674" max="7674" width="11.7265625" style="5" customWidth="1"/>
    <col min="7675" max="7675" width="15" style="5" customWidth="1"/>
    <col min="7676" max="7676" width="19.1796875" style="5" customWidth="1"/>
    <col min="7677" max="7924" width="9.1796875" style="5"/>
    <col min="7925" max="7925" width="11.36328125" style="5" customWidth="1"/>
    <col min="7926" max="7927" width="15.7265625" style="5" customWidth="1"/>
    <col min="7928" max="7928" width="34.36328125" style="5" customWidth="1"/>
    <col min="7929" max="7929" width="12.36328125" style="5" customWidth="1"/>
    <col min="7930" max="7930" width="11.7265625" style="5" customWidth="1"/>
    <col min="7931" max="7931" width="15" style="5" customWidth="1"/>
    <col min="7932" max="7932" width="19.1796875" style="5" customWidth="1"/>
    <col min="7933" max="8180" width="9.1796875" style="5"/>
    <col min="8181" max="8181" width="11.36328125" style="5" customWidth="1"/>
    <col min="8182" max="8183" width="15.7265625" style="5" customWidth="1"/>
    <col min="8184" max="8184" width="34.36328125" style="5" customWidth="1"/>
    <col min="8185" max="8185" width="12.36328125" style="5" customWidth="1"/>
    <col min="8186" max="8186" width="11.7265625" style="5" customWidth="1"/>
    <col min="8187" max="8187" width="15" style="5" customWidth="1"/>
    <col min="8188" max="8188" width="19.1796875" style="5" customWidth="1"/>
    <col min="8189" max="8436" width="9.1796875" style="5"/>
    <col min="8437" max="8437" width="11.36328125" style="5" customWidth="1"/>
    <col min="8438" max="8439" width="15.7265625" style="5" customWidth="1"/>
    <col min="8440" max="8440" width="34.36328125" style="5" customWidth="1"/>
    <col min="8441" max="8441" width="12.36328125" style="5" customWidth="1"/>
    <col min="8442" max="8442" width="11.7265625" style="5" customWidth="1"/>
    <col min="8443" max="8443" width="15" style="5" customWidth="1"/>
    <col min="8444" max="8444" width="19.1796875" style="5" customWidth="1"/>
    <col min="8445" max="8692" width="9.1796875" style="5"/>
    <col min="8693" max="8693" width="11.36328125" style="5" customWidth="1"/>
    <col min="8694" max="8695" width="15.7265625" style="5" customWidth="1"/>
    <col min="8696" max="8696" width="34.36328125" style="5" customWidth="1"/>
    <col min="8697" max="8697" width="12.36328125" style="5" customWidth="1"/>
    <col min="8698" max="8698" width="11.7265625" style="5" customWidth="1"/>
    <col min="8699" max="8699" width="15" style="5" customWidth="1"/>
    <col min="8700" max="8700" width="19.1796875" style="5" customWidth="1"/>
    <col min="8701" max="8948" width="9.1796875" style="5"/>
    <col min="8949" max="8949" width="11.36328125" style="5" customWidth="1"/>
    <col min="8950" max="8951" width="15.7265625" style="5" customWidth="1"/>
    <col min="8952" max="8952" width="34.36328125" style="5" customWidth="1"/>
    <col min="8953" max="8953" width="12.36328125" style="5" customWidth="1"/>
    <col min="8954" max="8954" width="11.7265625" style="5" customWidth="1"/>
    <col min="8955" max="8955" width="15" style="5" customWidth="1"/>
    <col min="8956" max="8956" width="19.1796875" style="5" customWidth="1"/>
    <col min="8957" max="9204" width="9.1796875" style="5"/>
    <col min="9205" max="9205" width="11.36328125" style="5" customWidth="1"/>
    <col min="9206" max="9207" width="15.7265625" style="5" customWidth="1"/>
    <col min="9208" max="9208" width="34.36328125" style="5" customWidth="1"/>
    <col min="9209" max="9209" width="12.36328125" style="5" customWidth="1"/>
    <col min="9210" max="9210" width="11.7265625" style="5" customWidth="1"/>
    <col min="9211" max="9211" width="15" style="5" customWidth="1"/>
    <col min="9212" max="9212" width="19.1796875" style="5" customWidth="1"/>
    <col min="9213" max="9460" width="9.1796875" style="5"/>
    <col min="9461" max="9461" width="11.36328125" style="5" customWidth="1"/>
    <col min="9462" max="9463" width="15.7265625" style="5" customWidth="1"/>
    <col min="9464" max="9464" width="34.36328125" style="5" customWidth="1"/>
    <col min="9465" max="9465" width="12.36328125" style="5" customWidth="1"/>
    <col min="9466" max="9466" width="11.7265625" style="5" customWidth="1"/>
    <col min="9467" max="9467" width="15" style="5" customWidth="1"/>
    <col min="9468" max="9468" width="19.1796875" style="5" customWidth="1"/>
    <col min="9469" max="9716" width="9.1796875" style="5"/>
    <col min="9717" max="9717" width="11.36328125" style="5" customWidth="1"/>
    <col min="9718" max="9719" width="15.7265625" style="5" customWidth="1"/>
    <col min="9720" max="9720" width="34.36328125" style="5" customWidth="1"/>
    <col min="9721" max="9721" width="12.36328125" style="5" customWidth="1"/>
    <col min="9722" max="9722" width="11.7265625" style="5" customWidth="1"/>
    <col min="9723" max="9723" width="15" style="5" customWidth="1"/>
    <col min="9724" max="9724" width="19.1796875" style="5" customWidth="1"/>
    <col min="9725" max="9972" width="9.1796875" style="5"/>
    <col min="9973" max="9973" width="11.36328125" style="5" customWidth="1"/>
    <col min="9974" max="9975" width="15.7265625" style="5" customWidth="1"/>
    <col min="9976" max="9976" width="34.36328125" style="5" customWidth="1"/>
    <col min="9977" max="9977" width="12.36328125" style="5" customWidth="1"/>
    <col min="9978" max="9978" width="11.7265625" style="5" customWidth="1"/>
    <col min="9979" max="9979" width="15" style="5" customWidth="1"/>
    <col min="9980" max="9980" width="19.1796875" style="5" customWidth="1"/>
    <col min="9981" max="10228" width="9.1796875" style="5"/>
    <col min="10229" max="10229" width="11.36328125" style="5" customWidth="1"/>
    <col min="10230" max="10231" width="15.7265625" style="5" customWidth="1"/>
    <col min="10232" max="10232" width="34.36328125" style="5" customWidth="1"/>
    <col min="10233" max="10233" width="12.36328125" style="5" customWidth="1"/>
    <col min="10234" max="10234" width="11.7265625" style="5" customWidth="1"/>
    <col min="10235" max="10235" width="15" style="5" customWidth="1"/>
    <col min="10236" max="10236" width="19.1796875" style="5" customWidth="1"/>
    <col min="10237" max="10484" width="9.1796875" style="5"/>
    <col min="10485" max="10485" width="11.36328125" style="5" customWidth="1"/>
    <col min="10486" max="10487" width="15.7265625" style="5" customWidth="1"/>
    <col min="10488" max="10488" width="34.36328125" style="5" customWidth="1"/>
    <col min="10489" max="10489" width="12.36328125" style="5" customWidth="1"/>
    <col min="10490" max="10490" width="11.7265625" style="5" customWidth="1"/>
    <col min="10491" max="10491" width="15" style="5" customWidth="1"/>
    <col min="10492" max="10492" width="19.1796875" style="5" customWidth="1"/>
    <col min="10493" max="10740" width="9.1796875" style="5"/>
    <col min="10741" max="10741" width="11.36328125" style="5" customWidth="1"/>
    <col min="10742" max="10743" width="15.7265625" style="5" customWidth="1"/>
    <col min="10744" max="10744" width="34.36328125" style="5" customWidth="1"/>
    <col min="10745" max="10745" width="12.36328125" style="5" customWidth="1"/>
    <col min="10746" max="10746" width="11.7265625" style="5" customWidth="1"/>
    <col min="10747" max="10747" width="15" style="5" customWidth="1"/>
    <col min="10748" max="10748" width="19.1796875" style="5" customWidth="1"/>
    <col min="10749" max="10996" width="9.1796875" style="5"/>
    <col min="10997" max="10997" width="11.36328125" style="5" customWidth="1"/>
    <col min="10998" max="10999" width="15.7265625" style="5" customWidth="1"/>
    <col min="11000" max="11000" width="34.36328125" style="5" customWidth="1"/>
    <col min="11001" max="11001" width="12.36328125" style="5" customWidth="1"/>
    <col min="11002" max="11002" width="11.7265625" style="5" customWidth="1"/>
    <col min="11003" max="11003" width="15" style="5" customWidth="1"/>
    <col min="11004" max="11004" width="19.1796875" style="5" customWidth="1"/>
    <col min="11005" max="11252" width="9.1796875" style="5"/>
    <col min="11253" max="11253" width="11.36328125" style="5" customWidth="1"/>
    <col min="11254" max="11255" width="15.7265625" style="5" customWidth="1"/>
    <col min="11256" max="11256" width="34.36328125" style="5" customWidth="1"/>
    <col min="11257" max="11257" width="12.36328125" style="5" customWidth="1"/>
    <col min="11258" max="11258" width="11.7265625" style="5" customWidth="1"/>
    <col min="11259" max="11259" width="15" style="5" customWidth="1"/>
    <col min="11260" max="11260" width="19.1796875" style="5" customWidth="1"/>
    <col min="11261" max="11508" width="9.1796875" style="5"/>
    <col min="11509" max="11509" width="11.36328125" style="5" customWidth="1"/>
    <col min="11510" max="11511" width="15.7265625" style="5" customWidth="1"/>
    <col min="11512" max="11512" width="34.36328125" style="5" customWidth="1"/>
    <col min="11513" max="11513" width="12.36328125" style="5" customWidth="1"/>
    <col min="11514" max="11514" width="11.7265625" style="5" customWidth="1"/>
    <col min="11515" max="11515" width="15" style="5" customWidth="1"/>
    <col min="11516" max="11516" width="19.1796875" style="5" customWidth="1"/>
    <col min="11517" max="11764" width="9.1796875" style="5"/>
    <col min="11765" max="11765" width="11.36328125" style="5" customWidth="1"/>
    <col min="11766" max="11767" width="15.7265625" style="5" customWidth="1"/>
    <col min="11768" max="11768" width="34.36328125" style="5" customWidth="1"/>
    <col min="11769" max="11769" width="12.36328125" style="5" customWidth="1"/>
    <col min="11770" max="11770" width="11.7265625" style="5" customWidth="1"/>
    <col min="11771" max="11771" width="15" style="5" customWidth="1"/>
    <col min="11772" max="11772" width="19.1796875" style="5" customWidth="1"/>
    <col min="11773" max="12020" width="9.1796875" style="5"/>
    <col min="12021" max="12021" width="11.36328125" style="5" customWidth="1"/>
    <col min="12022" max="12023" width="15.7265625" style="5" customWidth="1"/>
    <col min="12024" max="12024" width="34.36328125" style="5" customWidth="1"/>
    <col min="12025" max="12025" width="12.36328125" style="5" customWidth="1"/>
    <col min="12026" max="12026" width="11.7265625" style="5" customWidth="1"/>
    <col min="12027" max="12027" width="15" style="5" customWidth="1"/>
    <col min="12028" max="12028" width="19.1796875" style="5" customWidth="1"/>
    <col min="12029" max="12276" width="9.1796875" style="5"/>
    <col min="12277" max="12277" width="11.36328125" style="5" customWidth="1"/>
    <col min="12278" max="12279" width="15.7265625" style="5" customWidth="1"/>
    <col min="12280" max="12280" width="34.36328125" style="5" customWidth="1"/>
    <col min="12281" max="12281" width="12.36328125" style="5" customWidth="1"/>
    <col min="12282" max="12282" width="11.7265625" style="5" customWidth="1"/>
    <col min="12283" max="12283" width="15" style="5" customWidth="1"/>
    <col min="12284" max="12284" width="19.1796875" style="5" customWidth="1"/>
    <col min="12285" max="12532" width="9.1796875" style="5"/>
    <col min="12533" max="12533" width="11.36328125" style="5" customWidth="1"/>
    <col min="12534" max="12535" width="15.7265625" style="5" customWidth="1"/>
    <col min="12536" max="12536" width="34.36328125" style="5" customWidth="1"/>
    <col min="12537" max="12537" width="12.36328125" style="5" customWidth="1"/>
    <col min="12538" max="12538" width="11.7265625" style="5" customWidth="1"/>
    <col min="12539" max="12539" width="15" style="5" customWidth="1"/>
    <col min="12540" max="12540" width="19.1796875" style="5" customWidth="1"/>
    <col min="12541" max="12788" width="9.1796875" style="5"/>
    <col min="12789" max="12789" width="11.36328125" style="5" customWidth="1"/>
    <col min="12790" max="12791" width="15.7265625" style="5" customWidth="1"/>
    <col min="12792" max="12792" width="34.36328125" style="5" customWidth="1"/>
    <col min="12793" max="12793" width="12.36328125" style="5" customWidth="1"/>
    <col min="12794" max="12794" width="11.7265625" style="5" customWidth="1"/>
    <col min="12795" max="12795" width="15" style="5" customWidth="1"/>
    <col min="12796" max="12796" width="19.1796875" style="5" customWidth="1"/>
    <col min="12797" max="13044" width="9.1796875" style="5"/>
    <col min="13045" max="13045" width="11.36328125" style="5" customWidth="1"/>
    <col min="13046" max="13047" width="15.7265625" style="5" customWidth="1"/>
    <col min="13048" max="13048" width="34.36328125" style="5" customWidth="1"/>
    <col min="13049" max="13049" width="12.36328125" style="5" customWidth="1"/>
    <col min="13050" max="13050" width="11.7265625" style="5" customWidth="1"/>
    <col min="13051" max="13051" width="15" style="5" customWidth="1"/>
    <col min="13052" max="13052" width="19.1796875" style="5" customWidth="1"/>
    <col min="13053" max="13300" width="9.1796875" style="5"/>
    <col min="13301" max="13301" width="11.36328125" style="5" customWidth="1"/>
    <col min="13302" max="13303" width="15.7265625" style="5" customWidth="1"/>
    <col min="13304" max="13304" width="34.36328125" style="5" customWidth="1"/>
    <col min="13305" max="13305" width="12.36328125" style="5" customWidth="1"/>
    <col min="13306" max="13306" width="11.7265625" style="5" customWidth="1"/>
    <col min="13307" max="13307" width="15" style="5" customWidth="1"/>
    <col min="13308" max="13308" width="19.1796875" style="5" customWidth="1"/>
    <col min="13309" max="13556" width="9.1796875" style="5"/>
    <col min="13557" max="13557" width="11.36328125" style="5" customWidth="1"/>
    <col min="13558" max="13559" width="15.7265625" style="5" customWidth="1"/>
    <col min="13560" max="13560" width="34.36328125" style="5" customWidth="1"/>
    <col min="13561" max="13561" width="12.36328125" style="5" customWidth="1"/>
    <col min="13562" max="13562" width="11.7265625" style="5" customWidth="1"/>
    <col min="13563" max="13563" width="15" style="5" customWidth="1"/>
    <col min="13564" max="13564" width="19.1796875" style="5" customWidth="1"/>
    <col min="13565" max="13812" width="9.1796875" style="5"/>
    <col min="13813" max="13813" width="11.36328125" style="5" customWidth="1"/>
    <col min="13814" max="13815" width="15.7265625" style="5" customWidth="1"/>
    <col min="13816" max="13816" width="34.36328125" style="5" customWidth="1"/>
    <col min="13817" max="13817" width="12.36328125" style="5" customWidth="1"/>
    <col min="13818" max="13818" width="11.7265625" style="5" customWidth="1"/>
    <col min="13819" max="13819" width="15" style="5" customWidth="1"/>
    <col min="13820" max="13820" width="19.1796875" style="5" customWidth="1"/>
    <col min="13821" max="14068" width="9.1796875" style="5"/>
    <col min="14069" max="14069" width="11.36328125" style="5" customWidth="1"/>
    <col min="14070" max="14071" width="15.7265625" style="5" customWidth="1"/>
    <col min="14072" max="14072" width="34.36328125" style="5" customWidth="1"/>
    <col min="14073" max="14073" width="12.36328125" style="5" customWidth="1"/>
    <col min="14074" max="14074" width="11.7265625" style="5" customWidth="1"/>
    <col min="14075" max="14075" width="15" style="5" customWidth="1"/>
    <col min="14076" max="14076" width="19.1796875" style="5" customWidth="1"/>
    <col min="14077" max="14324" width="9.1796875" style="5"/>
    <col min="14325" max="14325" width="11.36328125" style="5" customWidth="1"/>
    <col min="14326" max="14327" width="15.7265625" style="5" customWidth="1"/>
    <col min="14328" max="14328" width="34.36328125" style="5" customWidth="1"/>
    <col min="14329" max="14329" width="12.36328125" style="5" customWidth="1"/>
    <col min="14330" max="14330" width="11.7265625" style="5" customWidth="1"/>
    <col min="14331" max="14331" width="15" style="5" customWidth="1"/>
    <col min="14332" max="14332" width="19.1796875" style="5" customWidth="1"/>
    <col min="14333" max="14580" width="9.1796875" style="5"/>
    <col min="14581" max="14581" width="11.36328125" style="5" customWidth="1"/>
    <col min="14582" max="14583" width="15.7265625" style="5" customWidth="1"/>
    <col min="14584" max="14584" width="34.36328125" style="5" customWidth="1"/>
    <col min="14585" max="14585" width="12.36328125" style="5" customWidth="1"/>
    <col min="14586" max="14586" width="11.7265625" style="5" customWidth="1"/>
    <col min="14587" max="14587" width="15" style="5" customWidth="1"/>
    <col min="14588" max="14588" width="19.1796875" style="5" customWidth="1"/>
    <col min="14589" max="14836" width="9.1796875" style="5"/>
    <col min="14837" max="14837" width="11.36328125" style="5" customWidth="1"/>
    <col min="14838" max="14839" width="15.7265625" style="5" customWidth="1"/>
    <col min="14840" max="14840" width="34.36328125" style="5" customWidth="1"/>
    <col min="14841" max="14841" width="12.36328125" style="5" customWidth="1"/>
    <col min="14842" max="14842" width="11.7265625" style="5" customWidth="1"/>
    <col min="14843" max="14843" width="15" style="5" customWidth="1"/>
    <col min="14844" max="14844" width="19.1796875" style="5" customWidth="1"/>
    <col min="14845" max="15092" width="9.1796875" style="5"/>
    <col min="15093" max="15093" width="11.36328125" style="5" customWidth="1"/>
    <col min="15094" max="15095" width="15.7265625" style="5" customWidth="1"/>
    <col min="15096" max="15096" width="34.36328125" style="5" customWidth="1"/>
    <col min="15097" max="15097" width="12.36328125" style="5" customWidth="1"/>
    <col min="15098" max="15098" width="11.7265625" style="5" customWidth="1"/>
    <col min="15099" max="15099" width="15" style="5" customWidth="1"/>
    <col min="15100" max="15100" width="19.1796875" style="5" customWidth="1"/>
    <col min="15101" max="15348" width="9.1796875" style="5"/>
    <col min="15349" max="15349" width="11.36328125" style="5" customWidth="1"/>
    <col min="15350" max="15351" width="15.7265625" style="5" customWidth="1"/>
    <col min="15352" max="15352" width="34.36328125" style="5" customWidth="1"/>
    <col min="15353" max="15353" width="12.36328125" style="5" customWidth="1"/>
    <col min="15354" max="15354" width="11.7265625" style="5" customWidth="1"/>
    <col min="15355" max="15355" width="15" style="5" customWidth="1"/>
    <col min="15356" max="15356" width="19.1796875" style="5" customWidth="1"/>
    <col min="15357" max="15604" width="9.1796875" style="5"/>
    <col min="15605" max="15605" width="11.36328125" style="5" customWidth="1"/>
    <col min="15606" max="15607" width="15.7265625" style="5" customWidth="1"/>
    <col min="15608" max="15608" width="34.36328125" style="5" customWidth="1"/>
    <col min="15609" max="15609" width="12.36328125" style="5" customWidth="1"/>
    <col min="15610" max="15610" width="11.7265625" style="5" customWidth="1"/>
    <col min="15611" max="15611" width="15" style="5" customWidth="1"/>
    <col min="15612" max="15612" width="19.1796875" style="5" customWidth="1"/>
    <col min="15613" max="15860" width="9.1796875" style="5"/>
    <col min="15861" max="15861" width="11.36328125" style="5" customWidth="1"/>
    <col min="15862" max="15863" width="15.7265625" style="5" customWidth="1"/>
    <col min="15864" max="15864" width="34.36328125" style="5" customWidth="1"/>
    <col min="15865" max="15865" width="12.36328125" style="5" customWidth="1"/>
    <col min="15866" max="15866" width="11.7265625" style="5" customWidth="1"/>
    <col min="15867" max="15867" width="15" style="5" customWidth="1"/>
    <col min="15868" max="15868" width="19.1796875" style="5" customWidth="1"/>
    <col min="15869" max="16116" width="9.1796875" style="5"/>
    <col min="16117" max="16117" width="11.36328125" style="5" customWidth="1"/>
    <col min="16118" max="16119" width="15.7265625" style="5" customWidth="1"/>
    <col min="16120" max="16120" width="34.36328125" style="5" customWidth="1"/>
    <col min="16121" max="16121" width="12.36328125" style="5" customWidth="1"/>
    <col min="16122" max="16122" width="11.7265625" style="5" customWidth="1"/>
    <col min="16123" max="16123" width="15" style="5" customWidth="1"/>
    <col min="16124" max="16124" width="19.1796875" style="5" customWidth="1"/>
    <col min="16125" max="16384" width="9.1796875" style="5"/>
  </cols>
  <sheetData>
    <row r="1" spans="2:10" s="165" customFormat="1" ht="22.5" customHeight="1" x14ac:dyDescent="0.25">
      <c r="B1" s="669" t="s">
        <v>0</v>
      </c>
      <c r="C1" s="669"/>
      <c r="D1" s="669"/>
      <c r="E1" s="669"/>
      <c r="F1" s="669"/>
      <c r="G1" s="669"/>
      <c r="H1" s="669"/>
      <c r="I1" s="669"/>
    </row>
    <row r="2" spans="2:10" s="165" customFormat="1" ht="34.5" customHeight="1" x14ac:dyDescent="0.25">
      <c r="B2" s="1" t="s">
        <v>256</v>
      </c>
      <c r="C2" s="95"/>
      <c r="D2" s="1" t="s">
        <v>260</v>
      </c>
      <c r="E2" s="95"/>
      <c r="F2" s="95"/>
      <c r="G2" s="95"/>
      <c r="H2" s="95"/>
      <c r="I2" s="95"/>
    </row>
    <row r="3" spans="2:10" s="3" customFormat="1" ht="18.75" customHeight="1" x14ac:dyDescent="0.25">
      <c r="B3" s="1" t="s">
        <v>257</v>
      </c>
      <c r="C3" s="95"/>
      <c r="D3" s="1" t="s">
        <v>261</v>
      </c>
      <c r="E3" s="95"/>
      <c r="F3" s="95"/>
      <c r="G3" s="95"/>
      <c r="H3" s="95"/>
      <c r="I3" s="95"/>
    </row>
    <row r="4" spans="2:10" s="3" customFormat="1" ht="10.5" customHeight="1" x14ac:dyDescent="0.25">
      <c r="B4" s="1"/>
      <c r="C4" s="1"/>
      <c r="D4" s="1"/>
      <c r="E4" s="1"/>
      <c r="F4" s="1"/>
      <c r="G4" s="2"/>
      <c r="H4" s="2"/>
      <c r="I4" s="2"/>
    </row>
    <row r="5" spans="2:10" s="165" customFormat="1" ht="19.5" customHeight="1" x14ac:dyDescent="0.25">
      <c r="B5" s="669" t="s">
        <v>255</v>
      </c>
      <c r="C5" s="669"/>
      <c r="D5" s="669"/>
      <c r="E5" s="669"/>
      <c r="F5" s="669"/>
      <c r="G5" s="669"/>
      <c r="H5" s="669"/>
      <c r="I5" s="669"/>
      <c r="J5" s="95"/>
    </row>
    <row r="6" spans="2:10" s="165" customFormat="1" ht="19.5" customHeight="1" thickBot="1" x14ac:dyDescent="0.3">
      <c r="B6" s="4"/>
      <c r="C6" s="4"/>
      <c r="D6" s="5"/>
      <c r="E6" s="5"/>
      <c r="F6" s="5"/>
      <c r="G6" s="6"/>
      <c r="H6" s="80"/>
      <c r="I6" s="7" t="s">
        <v>1</v>
      </c>
    </row>
    <row r="7" spans="2:10" s="165" customFormat="1" ht="18.75" customHeight="1" x14ac:dyDescent="0.25">
      <c r="B7" s="8" t="s">
        <v>2</v>
      </c>
      <c r="C7" s="9" t="s">
        <v>3</v>
      </c>
      <c r="D7" s="9"/>
      <c r="E7" s="9"/>
      <c r="F7" s="10" t="s">
        <v>4</v>
      </c>
      <c r="G7" s="11" t="s">
        <v>5</v>
      </c>
      <c r="H7" s="166" t="s">
        <v>6</v>
      </c>
      <c r="I7" s="167" t="s">
        <v>7</v>
      </c>
    </row>
    <row r="8" spans="2:10" s="165" customFormat="1" ht="18.75" customHeight="1" thickBot="1" x14ac:dyDescent="0.3">
      <c r="B8" s="12"/>
      <c r="C8" s="13"/>
      <c r="D8" s="13"/>
      <c r="E8" s="13"/>
      <c r="F8" s="14"/>
      <c r="G8" s="15"/>
      <c r="H8" s="168" t="s">
        <v>8</v>
      </c>
      <c r="I8" s="169" t="s">
        <v>8</v>
      </c>
    </row>
    <row r="9" spans="2:10" s="3" customFormat="1" ht="18.75" customHeight="1" x14ac:dyDescent="0.25">
      <c r="B9" s="278">
        <v>1300</v>
      </c>
      <c r="C9" s="271" t="s">
        <v>9</v>
      </c>
      <c r="D9" s="296"/>
      <c r="E9" s="255"/>
      <c r="F9" s="297"/>
      <c r="G9" s="298"/>
      <c r="H9" s="269"/>
      <c r="I9" s="299"/>
    </row>
    <row r="10" spans="2:10" s="165" customFormat="1" ht="18.75" customHeight="1" x14ac:dyDescent="0.25">
      <c r="B10" s="18"/>
      <c r="C10" s="109" t="s">
        <v>10</v>
      </c>
      <c r="D10" s="100"/>
      <c r="E10" s="19"/>
      <c r="F10" s="102"/>
      <c r="G10" s="21"/>
      <c r="H10" s="60"/>
      <c r="I10" s="224"/>
    </row>
    <row r="11" spans="2:10" s="165" customFormat="1" ht="18.75" customHeight="1" x14ac:dyDescent="0.25">
      <c r="B11" s="22">
        <v>13.01</v>
      </c>
      <c r="C11" s="660" t="s">
        <v>11</v>
      </c>
      <c r="D11" s="661"/>
      <c r="E11" s="662"/>
      <c r="F11" s="47" t="s">
        <v>12</v>
      </c>
      <c r="G11" s="60">
        <v>1</v>
      </c>
      <c r="H11" s="21"/>
      <c r="I11" s="224">
        <f>G11*H11</f>
        <v>0</v>
      </c>
    </row>
    <row r="12" spans="2:10" s="165" customFormat="1" ht="18.75" customHeight="1" x14ac:dyDescent="0.25">
      <c r="B12" s="24"/>
      <c r="C12" s="25"/>
      <c r="D12" s="26"/>
      <c r="E12" s="27"/>
      <c r="F12" s="47"/>
      <c r="G12" s="60"/>
      <c r="H12" s="21"/>
      <c r="I12" s="224">
        <f t="shared" ref="I12:I31" si="0">G12*H12</f>
        <v>0</v>
      </c>
    </row>
    <row r="13" spans="2:10" s="165" customFormat="1" ht="18.75" customHeight="1" x14ac:dyDescent="0.25">
      <c r="B13" s="24"/>
      <c r="C13" s="660" t="s">
        <v>13</v>
      </c>
      <c r="D13" s="661"/>
      <c r="E13" s="662"/>
      <c r="F13" s="300" t="s">
        <v>12</v>
      </c>
      <c r="G13" s="60">
        <v>1</v>
      </c>
      <c r="H13" s="21"/>
      <c r="I13" s="224">
        <f t="shared" si="0"/>
        <v>0</v>
      </c>
    </row>
    <row r="14" spans="2:10" s="165" customFormat="1" ht="18.75" customHeight="1" x14ac:dyDescent="0.25">
      <c r="B14" s="24"/>
      <c r="C14" s="25"/>
      <c r="D14" s="26"/>
      <c r="E14" s="27"/>
      <c r="F14" s="300"/>
      <c r="G14" s="60"/>
      <c r="H14" s="21"/>
      <c r="I14" s="224">
        <f t="shared" si="0"/>
        <v>0</v>
      </c>
    </row>
    <row r="15" spans="2:10" s="165" customFormat="1" ht="18.75" customHeight="1" x14ac:dyDescent="0.25">
      <c r="B15" s="24"/>
      <c r="C15" s="660" t="s">
        <v>14</v>
      </c>
      <c r="D15" s="661"/>
      <c r="E15" s="662"/>
      <c r="F15" s="47" t="s">
        <v>15</v>
      </c>
      <c r="G15" s="60">
        <v>3</v>
      </c>
      <c r="H15" s="21"/>
      <c r="I15" s="224">
        <f t="shared" si="0"/>
        <v>0</v>
      </c>
    </row>
    <row r="16" spans="2:10" s="165" customFormat="1" ht="18.75" customHeight="1" x14ac:dyDescent="0.25">
      <c r="B16" s="24"/>
      <c r="C16" s="660"/>
      <c r="D16" s="661"/>
      <c r="E16" s="662"/>
      <c r="F16" s="47"/>
      <c r="G16" s="60"/>
      <c r="H16" s="60"/>
      <c r="I16" s="224">
        <f t="shared" si="0"/>
        <v>0</v>
      </c>
    </row>
    <row r="17" spans="2:9" s="165" customFormat="1" ht="18.75" customHeight="1" x14ac:dyDescent="0.25">
      <c r="B17" s="28" t="s">
        <v>230</v>
      </c>
      <c r="C17" s="29" t="s">
        <v>16</v>
      </c>
      <c r="D17" s="29"/>
      <c r="E17" s="19"/>
      <c r="F17" s="23" t="s">
        <v>17</v>
      </c>
      <c r="G17" s="60">
        <v>2</v>
      </c>
      <c r="H17" s="21"/>
      <c r="I17" s="224">
        <f t="shared" si="0"/>
        <v>0</v>
      </c>
    </row>
    <row r="18" spans="2:9" s="165" customFormat="1" ht="18.75" customHeight="1" x14ac:dyDescent="0.25">
      <c r="B18" s="22"/>
      <c r="C18" s="19"/>
      <c r="D18" s="19"/>
      <c r="E18" s="19"/>
      <c r="F18" s="23"/>
      <c r="G18" s="21"/>
      <c r="H18" s="21"/>
      <c r="I18" s="224">
        <f t="shared" si="0"/>
        <v>0</v>
      </c>
    </row>
    <row r="19" spans="2:9" s="165" customFormat="1" ht="18.75" customHeight="1" x14ac:dyDescent="0.25">
      <c r="B19" s="28" t="s">
        <v>231</v>
      </c>
      <c r="C19" s="29" t="s">
        <v>18</v>
      </c>
      <c r="D19" s="29"/>
      <c r="E19" s="29"/>
      <c r="F19" s="23"/>
      <c r="G19" s="21"/>
      <c r="H19" s="21"/>
      <c r="I19" s="224">
        <f t="shared" si="0"/>
        <v>0</v>
      </c>
    </row>
    <row r="20" spans="2:9" s="165" customFormat="1" ht="18.75" customHeight="1" x14ac:dyDescent="0.25">
      <c r="B20" s="28"/>
      <c r="C20" s="29"/>
      <c r="D20" s="29"/>
      <c r="E20" s="29"/>
      <c r="F20" s="23"/>
      <c r="G20" s="21"/>
      <c r="H20" s="21"/>
      <c r="I20" s="224">
        <f t="shared" si="0"/>
        <v>0</v>
      </c>
    </row>
    <row r="21" spans="2:9" s="165" customFormat="1" ht="18.75" customHeight="1" x14ac:dyDescent="0.25">
      <c r="B21" s="22"/>
      <c r="C21" s="19" t="s">
        <v>19</v>
      </c>
      <c r="D21" s="19"/>
      <c r="E21" s="19"/>
      <c r="F21" s="23" t="s">
        <v>12</v>
      </c>
      <c r="G21" s="60">
        <v>1</v>
      </c>
      <c r="H21" s="21"/>
      <c r="I21" s="224">
        <f t="shared" si="0"/>
        <v>0</v>
      </c>
    </row>
    <row r="22" spans="2:9" s="165" customFormat="1" ht="18.75" customHeight="1" x14ac:dyDescent="0.25">
      <c r="B22" s="22"/>
      <c r="C22" s="19"/>
      <c r="D22" s="19"/>
      <c r="E22" s="19"/>
      <c r="F22" s="23"/>
      <c r="G22" s="60"/>
      <c r="H22" s="21"/>
      <c r="I22" s="224">
        <f t="shared" si="0"/>
        <v>0</v>
      </c>
    </row>
    <row r="23" spans="2:9" s="165" customFormat="1" ht="18.75" customHeight="1" x14ac:dyDescent="0.25">
      <c r="B23" s="22"/>
      <c r="C23" s="660" t="s">
        <v>20</v>
      </c>
      <c r="D23" s="661"/>
      <c r="E23" s="662"/>
      <c r="F23" s="23" t="s">
        <v>21</v>
      </c>
      <c r="G23" s="60">
        <v>3</v>
      </c>
      <c r="H23" s="21"/>
      <c r="I23" s="224">
        <f t="shared" si="0"/>
        <v>0</v>
      </c>
    </row>
    <row r="24" spans="2:9" s="165" customFormat="1" ht="18.75" customHeight="1" x14ac:dyDescent="0.25">
      <c r="B24" s="22"/>
      <c r="C24" s="19"/>
      <c r="D24" s="19"/>
      <c r="E24" s="19"/>
      <c r="F24" s="23"/>
      <c r="G24" s="60"/>
      <c r="H24" s="21"/>
      <c r="I24" s="224">
        <f t="shared" si="0"/>
        <v>0</v>
      </c>
    </row>
    <row r="25" spans="2:9" s="165" customFormat="1" ht="18.75" customHeight="1" x14ac:dyDescent="0.25">
      <c r="B25" s="28" t="s">
        <v>22</v>
      </c>
      <c r="C25" s="29" t="s">
        <v>23</v>
      </c>
      <c r="D25" s="29"/>
      <c r="E25" s="19"/>
      <c r="F25" s="23"/>
      <c r="G25" s="60"/>
      <c r="H25" s="21"/>
      <c r="I25" s="224">
        <f t="shared" si="0"/>
        <v>0</v>
      </c>
    </row>
    <row r="26" spans="2:9" s="165" customFormat="1" ht="18.75" customHeight="1" x14ac:dyDescent="0.25">
      <c r="B26" s="28"/>
      <c r="C26" s="29"/>
      <c r="D26" s="29"/>
      <c r="E26" s="19"/>
      <c r="F26" s="23"/>
      <c r="G26" s="60"/>
      <c r="H26" s="21"/>
      <c r="I26" s="224">
        <f t="shared" si="0"/>
        <v>0</v>
      </c>
    </row>
    <row r="27" spans="2:9" s="165" customFormat="1" ht="18.75" customHeight="1" x14ac:dyDescent="0.25">
      <c r="B27" s="30"/>
      <c r="C27" s="19" t="s">
        <v>19</v>
      </c>
      <c r="D27" s="19"/>
      <c r="E27" s="19"/>
      <c r="F27" s="23" t="s">
        <v>12</v>
      </c>
      <c r="G27" s="60">
        <v>1</v>
      </c>
      <c r="H27" s="21"/>
      <c r="I27" s="224">
        <f t="shared" si="0"/>
        <v>0</v>
      </c>
    </row>
    <row r="28" spans="2:9" s="165" customFormat="1" ht="18.75" customHeight="1" x14ac:dyDescent="0.25">
      <c r="B28" s="31"/>
      <c r="C28" s="19"/>
      <c r="D28" s="19"/>
      <c r="E28" s="19"/>
      <c r="F28" s="23"/>
      <c r="G28" s="60"/>
      <c r="H28" s="21"/>
      <c r="I28" s="224">
        <f t="shared" si="0"/>
        <v>0</v>
      </c>
    </row>
    <row r="29" spans="2:9" s="165" customFormat="1" ht="18.75" customHeight="1" x14ac:dyDescent="0.25">
      <c r="B29" s="31"/>
      <c r="C29" s="660" t="s">
        <v>20</v>
      </c>
      <c r="D29" s="661"/>
      <c r="E29" s="662"/>
      <c r="F29" s="23" t="s">
        <v>21</v>
      </c>
      <c r="G29" s="60">
        <v>3</v>
      </c>
      <c r="H29" s="21"/>
      <c r="I29" s="224">
        <f t="shared" si="0"/>
        <v>0</v>
      </c>
    </row>
    <row r="30" spans="2:9" s="165" customFormat="1" ht="18.75" customHeight="1" x14ac:dyDescent="0.25">
      <c r="B30" s="31"/>
      <c r="C30" s="19"/>
      <c r="D30" s="19"/>
      <c r="E30" s="19"/>
      <c r="F30" s="23"/>
      <c r="G30" s="60"/>
      <c r="H30" s="60"/>
      <c r="I30" s="224">
        <f t="shared" si="0"/>
        <v>0</v>
      </c>
    </row>
    <row r="31" spans="2:9" s="165" customFormat="1" ht="18.75" customHeight="1" x14ac:dyDescent="0.25">
      <c r="B31" s="28" t="s">
        <v>24</v>
      </c>
      <c r="C31" s="29" t="s">
        <v>25</v>
      </c>
      <c r="D31" s="29"/>
      <c r="E31" s="29"/>
      <c r="F31" s="23" t="s">
        <v>17</v>
      </c>
      <c r="G31" s="60">
        <v>1</v>
      </c>
      <c r="H31" s="60"/>
      <c r="I31" s="224">
        <f t="shared" si="0"/>
        <v>0</v>
      </c>
    </row>
    <row r="32" spans="2:9" s="165" customFormat="1" ht="18.75" customHeight="1" thickBot="1" x14ac:dyDescent="0.3">
      <c r="B32" s="236"/>
      <c r="C32" s="227"/>
      <c r="D32" s="227"/>
      <c r="E32" s="227"/>
      <c r="F32" s="237"/>
      <c r="G32" s="293"/>
      <c r="H32" s="293"/>
      <c r="I32" s="232"/>
    </row>
    <row r="33" spans="2:9" s="165" customFormat="1" ht="18.75" customHeight="1" thickBot="1" x14ac:dyDescent="0.3">
      <c r="B33" s="33" t="s">
        <v>26</v>
      </c>
      <c r="C33" s="34"/>
      <c r="D33" s="34"/>
      <c r="E33" s="34"/>
      <c r="F33" s="34"/>
      <c r="G33" s="35"/>
      <c r="H33" s="171"/>
      <c r="I33" s="172">
        <f>SUM(I10:I32)</f>
        <v>0</v>
      </c>
    </row>
    <row r="34" spans="2:9" s="165" customFormat="1" ht="6.75" customHeight="1" x14ac:dyDescent="0.25">
      <c r="B34" s="9"/>
      <c r="C34" s="36"/>
      <c r="D34" s="36"/>
      <c r="E34" s="36"/>
      <c r="F34" s="36"/>
      <c r="G34" s="37"/>
      <c r="H34" s="173"/>
      <c r="I34" s="93"/>
    </row>
    <row r="35" spans="2:9" s="165" customFormat="1" ht="14.25" customHeight="1" thickBot="1" x14ac:dyDescent="0.3">
      <c r="B35" s="13"/>
      <c r="C35" s="38"/>
      <c r="D35" s="38"/>
      <c r="E35" s="38"/>
      <c r="F35" s="38"/>
      <c r="G35" s="39"/>
      <c r="H35" s="59"/>
      <c r="I35" s="94" t="s">
        <v>27</v>
      </c>
    </row>
    <row r="36" spans="2:9" s="165" customFormat="1" ht="20.149999999999999" customHeight="1" x14ac:dyDescent="0.25">
      <c r="B36" s="8" t="s">
        <v>2</v>
      </c>
      <c r="C36" s="9" t="s">
        <v>3</v>
      </c>
      <c r="D36" s="9"/>
      <c r="E36" s="9"/>
      <c r="F36" s="10" t="s">
        <v>4</v>
      </c>
      <c r="G36" s="11" t="s">
        <v>5</v>
      </c>
      <c r="H36" s="166" t="s">
        <v>6</v>
      </c>
      <c r="I36" s="167" t="s">
        <v>7</v>
      </c>
    </row>
    <row r="37" spans="2:9" s="165" customFormat="1" ht="20.149999999999999" customHeight="1" thickBot="1" x14ac:dyDescent="0.3">
      <c r="B37" s="12"/>
      <c r="C37" s="13"/>
      <c r="D37" s="13"/>
      <c r="E37" s="13"/>
      <c r="F37" s="14"/>
      <c r="G37" s="15"/>
      <c r="H37" s="168" t="s">
        <v>8</v>
      </c>
      <c r="I37" s="169" t="s">
        <v>8</v>
      </c>
    </row>
    <row r="38" spans="2:9" s="165" customFormat="1" ht="20.149999999999999" customHeight="1" x14ac:dyDescent="0.25">
      <c r="B38" s="40">
        <v>1400</v>
      </c>
      <c r="C38" s="17" t="s">
        <v>28</v>
      </c>
      <c r="D38" s="5"/>
      <c r="E38" s="41"/>
      <c r="F38" s="42"/>
      <c r="G38" s="43"/>
      <c r="H38" s="43"/>
      <c r="I38" s="170"/>
    </row>
    <row r="39" spans="2:9" s="165" customFormat="1" ht="20.149999999999999" customHeight="1" x14ac:dyDescent="0.25">
      <c r="B39" s="44"/>
      <c r="C39" s="17" t="s">
        <v>29</v>
      </c>
      <c r="D39" s="5"/>
      <c r="E39" s="41"/>
      <c r="F39" s="42"/>
      <c r="G39" s="43"/>
      <c r="H39" s="43"/>
      <c r="I39" s="170"/>
    </row>
    <row r="40" spans="2:9" s="165" customFormat="1" ht="10.5" customHeight="1" x14ac:dyDescent="0.25">
      <c r="B40" s="16"/>
      <c r="C40" s="5"/>
      <c r="D40" s="5"/>
      <c r="E40" s="5"/>
      <c r="F40" s="42"/>
      <c r="G40" s="43"/>
      <c r="H40" s="43"/>
      <c r="I40" s="170"/>
    </row>
    <row r="41" spans="2:9" s="165" customFormat="1" ht="20.149999999999999" customHeight="1" x14ac:dyDescent="0.25">
      <c r="B41" s="16" t="s">
        <v>30</v>
      </c>
      <c r="C41" s="4" t="s">
        <v>31</v>
      </c>
      <c r="D41" s="4"/>
      <c r="E41" s="4"/>
      <c r="F41" s="110" t="s">
        <v>21</v>
      </c>
      <c r="G41" s="43"/>
      <c r="H41" s="43"/>
      <c r="I41" s="170"/>
    </row>
    <row r="42" spans="2:9" s="165" customFormat="1" ht="12" customHeight="1" thickBot="1" x14ac:dyDescent="0.3">
      <c r="B42" s="32"/>
      <c r="C42" s="5"/>
      <c r="D42" s="5"/>
      <c r="E42" s="5"/>
      <c r="F42" s="110"/>
      <c r="G42" s="45"/>
      <c r="H42" s="43"/>
      <c r="I42" s="170"/>
    </row>
    <row r="43" spans="2:9" s="165" customFormat="1" ht="20.149999999999999" customHeight="1" thickBot="1" x14ac:dyDescent="0.3">
      <c r="B43" s="33" t="s">
        <v>32</v>
      </c>
      <c r="C43" s="34"/>
      <c r="D43" s="34"/>
      <c r="E43" s="34"/>
      <c r="F43" s="34"/>
      <c r="G43" s="35"/>
      <c r="H43" s="171"/>
      <c r="I43" s="172"/>
    </row>
    <row r="44" spans="2:9" s="165" customFormat="1" ht="20.149999999999999" customHeight="1" x14ac:dyDescent="0.25">
      <c r="B44" s="9"/>
      <c r="C44" s="36"/>
      <c r="D44" s="36"/>
      <c r="E44" s="36"/>
      <c r="F44" s="36"/>
      <c r="G44" s="37"/>
      <c r="H44" s="173"/>
      <c r="I44" s="93"/>
    </row>
    <row r="45" spans="2:9" s="165" customFormat="1" ht="16.5" customHeight="1" thickBot="1" x14ac:dyDescent="0.3">
      <c r="B45" s="13"/>
      <c r="C45" s="38"/>
      <c r="D45" s="38"/>
      <c r="E45" s="46"/>
      <c r="F45" s="112"/>
      <c r="G45" s="39"/>
      <c r="H45" s="59"/>
      <c r="I45" s="94" t="s">
        <v>33</v>
      </c>
    </row>
    <row r="46" spans="2:9" s="165" customFormat="1" ht="20.149999999999999" customHeight="1" x14ac:dyDescent="0.25">
      <c r="B46" s="8" t="s">
        <v>2</v>
      </c>
      <c r="C46" s="9" t="s">
        <v>3</v>
      </c>
      <c r="D46" s="9"/>
      <c r="E46" s="9"/>
      <c r="F46" s="10" t="s">
        <v>4</v>
      </c>
      <c r="G46" s="11" t="s">
        <v>5</v>
      </c>
      <c r="H46" s="166" t="s">
        <v>6</v>
      </c>
      <c r="I46" s="167" t="s">
        <v>7</v>
      </c>
    </row>
    <row r="47" spans="2:9" s="165" customFormat="1" ht="20.149999999999999" customHeight="1" thickBot="1" x14ac:dyDescent="0.3">
      <c r="B47" s="12"/>
      <c r="C47" s="13"/>
      <c r="D47" s="13"/>
      <c r="E47" s="13"/>
      <c r="F47" s="14"/>
      <c r="G47" s="15"/>
      <c r="H47" s="168" t="s">
        <v>8</v>
      </c>
      <c r="I47" s="169" t="s">
        <v>8</v>
      </c>
    </row>
    <row r="48" spans="2:9" s="165" customFormat="1" ht="20.149999999999999" customHeight="1" x14ac:dyDescent="0.25">
      <c r="B48" s="278">
        <v>1500</v>
      </c>
      <c r="C48" s="255" t="s">
        <v>34</v>
      </c>
      <c r="D48" s="249"/>
      <c r="E48" s="249"/>
      <c r="F48" s="261"/>
      <c r="G48" s="244"/>
      <c r="H48" s="259"/>
      <c r="I48" s="253"/>
    </row>
    <row r="49" spans="2:9" s="165" customFormat="1" ht="20.149999999999999" customHeight="1" x14ac:dyDescent="0.25">
      <c r="B49" s="28"/>
      <c r="C49" s="29"/>
      <c r="D49" s="19"/>
      <c r="E49" s="19"/>
      <c r="F49" s="23"/>
      <c r="G49" s="21"/>
      <c r="H49" s="60"/>
      <c r="I49" s="224"/>
    </row>
    <row r="50" spans="2:9" s="165" customFormat="1" ht="20.149999999999999" customHeight="1" x14ac:dyDescent="0.25">
      <c r="B50" s="28">
        <v>15.01</v>
      </c>
      <c r="C50" s="29" t="s">
        <v>35</v>
      </c>
      <c r="D50" s="29"/>
      <c r="E50" s="19"/>
      <c r="F50" s="295" t="s">
        <v>36</v>
      </c>
      <c r="G50" s="223"/>
      <c r="H50" s="223"/>
      <c r="I50" s="224"/>
    </row>
    <row r="51" spans="2:9" s="165" customFormat="1" ht="20.149999999999999" customHeight="1" x14ac:dyDescent="0.25">
      <c r="B51" s="22"/>
      <c r="C51" s="19"/>
      <c r="D51" s="19"/>
      <c r="E51" s="19"/>
      <c r="F51" s="47"/>
      <c r="G51" s="223"/>
      <c r="H51" s="60"/>
      <c r="I51" s="224"/>
    </row>
    <row r="52" spans="2:9" s="165" customFormat="1" ht="20.149999999999999" customHeight="1" x14ac:dyDescent="0.25">
      <c r="B52" s="28">
        <v>15.03</v>
      </c>
      <c r="C52" s="29" t="s">
        <v>37</v>
      </c>
      <c r="D52" s="19"/>
      <c r="E52" s="19"/>
      <c r="F52" s="47" t="s">
        <v>38</v>
      </c>
      <c r="G52" s="223"/>
      <c r="H52" s="60"/>
      <c r="I52" s="224"/>
    </row>
    <row r="53" spans="2:9" s="165" customFormat="1" ht="20.149999999999999" customHeight="1" x14ac:dyDescent="0.25">
      <c r="B53" s="22"/>
      <c r="C53" s="19" t="s">
        <v>39</v>
      </c>
      <c r="D53" s="19"/>
      <c r="E53" s="19"/>
      <c r="F53" s="47" t="s">
        <v>12</v>
      </c>
      <c r="G53" s="223">
        <v>1</v>
      </c>
      <c r="H53" s="60"/>
      <c r="I53" s="224">
        <f>G53*H53</f>
        <v>0</v>
      </c>
    </row>
    <row r="54" spans="2:9" s="165" customFormat="1" ht="20.149999999999999" customHeight="1" x14ac:dyDescent="0.25">
      <c r="B54" s="22"/>
      <c r="C54" s="19"/>
      <c r="D54" s="19"/>
      <c r="E54" s="19"/>
      <c r="F54" s="47"/>
      <c r="G54" s="223"/>
      <c r="H54" s="60"/>
      <c r="I54" s="224">
        <f t="shared" ref="I54:I62" si="1">G54*H54</f>
        <v>0</v>
      </c>
    </row>
    <row r="55" spans="2:9" s="165" customFormat="1" ht="20.149999999999999" customHeight="1" x14ac:dyDescent="0.25">
      <c r="B55" s="22"/>
      <c r="C55" s="19" t="s">
        <v>40</v>
      </c>
      <c r="D55" s="19"/>
      <c r="E55" s="19"/>
      <c r="F55" s="47" t="s">
        <v>17</v>
      </c>
      <c r="G55" s="223">
        <v>2</v>
      </c>
      <c r="H55" s="60"/>
      <c r="I55" s="224">
        <f t="shared" si="1"/>
        <v>0</v>
      </c>
    </row>
    <row r="56" spans="2:9" s="165" customFormat="1" ht="20.149999999999999" customHeight="1" x14ac:dyDescent="0.25">
      <c r="B56" s="24"/>
      <c r="C56" s="19"/>
      <c r="D56" s="19"/>
      <c r="E56" s="19"/>
      <c r="F56" s="47"/>
      <c r="G56" s="223"/>
      <c r="H56" s="60"/>
      <c r="I56" s="224">
        <f t="shared" si="1"/>
        <v>0</v>
      </c>
    </row>
    <row r="57" spans="2:9" s="165" customFormat="1" ht="20.149999999999999" customHeight="1" x14ac:dyDescent="0.25">
      <c r="B57" s="24"/>
      <c r="C57" s="19" t="s">
        <v>41</v>
      </c>
      <c r="D57" s="19"/>
      <c r="E57" s="19"/>
      <c r="F57" s="47" t="s">
        <v>17</v>
      </c>
      <c r="G57" s="223">
        <v>6</v>
      </c>
      <c r="H57" s="60"/>
      <c r="I57" s="224">
        <f t="shared" si="1"/>
        <v>0</v>
      </c>
    </row>
    <row r="58" spans="2:9" s="165" customFormat="1" ht="20.149999999999999" customHeight="1" x14ac:dyDescent="0.25">
      <c r="B58" s="24"/>
      <c r="C58" s="19"/>
      <c r="D58" s="19"/>
      <c r="E58" s="19"/>
      <c r="F58" s="47"/>
      <c r="G58" s="223"/>
      <c r="H58" s="60"/>
      <c r="I58" s="224">
        <f t="shared" si="1"/>
        <v>0</v>
      </c>
    </row>
    <row r="59" spans="2:9" s="165" customFormat="1" ht="20.149999999999999" customHeight="1" x14ac:dyDescent="0.25">
      <c r="B59" s="24"/>
      <c r="C59" s="19" t="s">
        <v>42</v>
      </c>
      <c r="D59" s="19"/>
      <c r="E59" s="19"/>
      <c r="F59" s="47" t="s">
        <v>17</v>
      </c>
      <c r="G59" s="223"/>
      <c r="H59" s="60"/>
      <c r="I59" s="224">
        <f t="shared" si="1"/>
        <v>0</v>
      </c>
    </row>
    <row r="60" spans="2:9" s="165" customFormat="1" ht="20.149999999999999" customHeight="1" x14ac:dyDescent="0.25">
      <c r="B60" s="24"/>
      <c r="C60" s="19"/>
      <c r="D60" s="19"/>
      <c r="E60" s="19"/>
      <c r="F60" s="47"/>
      <c r="G60" s="223"/>
      <c r="H60" s="60"/>
      <c r="I60" s="224">
        <f t="shared" si="1"/>
        <v>0</v>
      </c>
    </row>
    <row r="61" spans="2:9" s="165" customFormat="1" ht="20.149999999999999" customHeight="1" x14ac:dyDescent="0.25">
      <c r="B61" s="24"/>
      <c r="C61" s="19" t="s">
        <v>43</v>
      </c>
      <c r="D61" s="19"/>
      <c r="E61" s="19"/>
      <c r="F61" s="47" t="s">
        <v>44</v>
      </c>
      <c r="G61" s="223">
        <v>1</v>
      </c>
      <c r="H61" s="60"/>
      <c r="I61" s="224">
        <f t="shared" si="1"/>
        <v>0</v>
      </c>
    </row>
    <row r="62" spans="2:9" s="165" customFormat="1" ht="20.149999999999999" customHeight="1" x14ac:dyDescent="0.25">
      <c r="B62" s="24"/>
      <c r="C62" s="19"/>
      <c r="D62" s="19"/>
      <c r="E62" s="19"/>
      <c r="F62" s="47"/>
      <c r="G62" s="223"/>
      <c r="H62" s="60"/>
      <c r="I62" s="224">
        <f t="shared" si="1"/>
        <v>0</v>
      </c>
    </row>
    <row r="63" spans="2:9" s="165" customFormat="1" ht="20.149999999999999" customHeight="1" x14ac:dyDescent="0.25">
      <c r="B63" s="24"/>
      <c r="C63" s="19" t="s">
        <v>45</v>
      </c>
      <c r="D63" s="19"/>
      <c r="E63" s="19"/>
      <c r="F63" s="47" t="s">
        <v>17</v>
      </c>
      <c r="G63" s="223"/>
      <c r="H63" s="60"/>
      <c r="I63" s="224"/>
    </row>
    <row r="64" spans="2:9" s="165" customFormat="1" ht="20.149999999999999" customHeight="1" thickBot="1" x14ac:dyDescent="0.3">
      <c r="B64" s="308"/>
      <c r="C64" s="227"/>
      <c r="D64" s="227"/>
      <c r="E64" s="227"/>
      <c r="F64" s="229"/>
      <c r="G64" s="231"/>
      <c r="H64" s="293"/>
      <c r="I64" s="232"/>
    </row>
    <row r="65" spans="2:9" s="165" customFormat="1" ht="20.149999999999999" customHeight="1" thickBot="1" x14ac:dyDescent="0.3">
      <c r="B65" s="33" t="s">
        <v>46</v>
      </c>
      <c r="C65" s="34"/>
      <c r="D65" s="49"/>
      <c r="E65" s="34"/>
      <c r="F65" s="50"/>
      <c r="G65" s="35"/>
      <c r="H65" s="174"/>
      <c r="I65" s="175">
        <f>SUM(I53:I64)</f>
        <v>0</v>
      </c>
    </row>
    <row r="66" spans="2:9" s="165" customFormat="1" ht="20.149999999999999" customHeight="1" x14ac:dyDescent="0.25">
      <c r="B66" s="9"/>
      <c r="C66" s="36"/>
      <c r="D66" s="36"/>
      <c r="E66" s="36"/>
      <c r="F66" s="51"/>
      <c r="G66" s="37"/>
      <c r="H66" s="173"/>
      <c r="I66" s="176"/>
    </row>
    <row r="67" spans="2:9" s="165" customFormat="1" ht="20.149999999999999" customHeight="1" thickBot="1" x14ac:dyDescent="0.3">
      <c r="B67" s="13"/>
      <c r="C67" s="38"/>
      <c r="D67" s="38"/>
      <c r="E67" s="38"/>
      <c r="F67" s="112"/>
      <c r="G67" s="39"/>
      <c r="H67" s="59"/>
      <c r="I67" s="94" t="s">
        <v>47</v>
      </c>
    </row>
    <row r="68" spans="2:9" s="165" customFormat="1" ht="20.149999999999999" customHeight="1" x14ac:dyDescent="0.25">
      <c r="B68" s="8" t="s">
        <v>2</v>
      </c>
      <c r="C68" s="9" t="s">
        <v>3</v>
      </c>
      <c r="D68" s="9"/>
      <c r="E68" s="9"/>
      <c r="F68" s="10" t="s">
        <v>4</v>
      </c>
      <c r="G68" s="11" t="s">
        <v>5</v>
      </c>
      <c r="H68" s="166" t="s">
        <v>6</v>
      </c>
      <c r="I68" s="167" t="s">
        <v>7</v>
      </c>
    </row>
    <row r="69" spans="2:9" s="165" customFormat="1" ht="20.149999999999999" customHeight="1" thickBot="1" x14ac:dyDescent="0.3">
      <c r="B69" s="12"/>
      <c r="C69" s="13"/>
      <c r="D69" s="13"/>
      <c r="E69" s="13"/>
      <c r="F69" s="14"/>
      <c r="G69" s="15"/>
      <c r="H69" s="168" t="s">
        <v>8</v>
      </c>
      <c r="I69" s="169" t="s">
        <v>8</v>
      </c>
    </row>
    <row r="70" spans="2:9" s="165" customFormat="1" ht="20.149999999999999" customHeight="1" x14ac:dyDescent="0.25">
      <c r="B70" s="258">
        <v>1700</v>
      </c>
      <c r="C70" s="248" t="s">
        <v>48</v>
      </c>
      <c r="D70" s="249"/>
      <c r="E70" s="282"/>
      <c r="F70" s="271"/>
      <c r="G70" s="283"/>
      <c r="H70" s="269"/>
      <c r="I70" s="270"/>
    </row>
    <row r="71" spans="2:9" s="165" customFormat="1" ht="8.25" customHeight="1" x14ac:dyDescent="0.25">
      <c r="B71" s="85"/>
      <c r="C71" s="109"/>
      <c r="D71" s="284"/>
      <c r="E71" s="285"/>
      <c r="F71" s="109"/>
      <c r="G71" s="286"/>
      <c r="H71" s="287"/>
      <c r="I71" s="288"/>
    </row>
    <row r="72" spans="2:9" s="165" customFormat="1" ht="20.149999999999999" customHeight="1" x14ac:dyDescent="0.25">
      <c r="B72" s="53">
        <v>17.010000000000002</v>
      </c>
      <c r="C72" s="54" t="s">
        <v>49</v>
      </c>
      <c r="D72" s="29"/>
      <c r="E72" s="55"/>
      <c r="F72" s="23" t="s">
        <v>50</v>
      </c>
      <c r="G72" s="73"/>
      <c r="H72" s="60"/>
      <c r="I72" s="264"/>
    </row>
    <row r="73" spans="2:9" s="165" customFormat="1" ht="9" customHeight="1" x14ac:dyDescent="0.25">
      <c r="B73" s="56"/>
      <c r="C73" s="20"/>
      <c r="D73" s="19"/>
      <c r="E73" s="57"/>
      <c r="F73" s="47"/>
      <c r="G73" s="21"/>
      <c r="H73" s="60"/>
      <c r="I73" s="264"/>
    </row>
    <row r="74" spans="2:9" s="165" customFormat="1" ht="20.149999999999999" customHeight="1" x14ac:dyDescent="0.25">
      <c r="B74" s="53" t="s">
        <v>51</v>
      </c>
      <c r="C74" s="54" t="s">
        <v>52</v>
      </c>
      <c r="D74" s="29"/>
      <c r="E74" s="55"/>
      <c r="F74" s="47"/>
      <c r="G74" s="21"/>
      <c r="H74" s="60"/>
      <c r="I74" s="264"/>
    </row>
    <row r="75" spans="2:9" s="165" customFormat="1" ht="8.25" customHeight="1" x14ac:dyDescent="0.25">
      <c r="B75" s="31"/>
      <c r="C75" s="19"/>
      <c r="D75" s="19"/>
      <c r="E75" s="19"/>
      <c r="F75" s="47"/>
      <c r="G75" s="21"/>
      <c r="H75" s="60"/>
      <c r="I75" s="264"/>
    </row>
    <row r="76" spans="2:9" s="165" customFormat="1" ht="20.149999999999999" customHeight="1" x14ac:dyDescent="0.25">
      <c r="B76" s="31"/>
      <c r="C76" s="19" t="s">
        <v>53</v>
      </c>
      <c r="D76" s="19"/>
      <c r="E76" s="19"/>
      <c r="F76" s="23" t="s">
        <v>54</v>
      </c>
      <c r="G76" s="60"/>
      <c r="H76" s="60"/>
      <c r="I76" s="264"/>
    </row>
    <row r="77" spans="2:9" s="165" customFormat="1" ht="8.25" customHeight="1" x14ac:dyDescent="0.25">
      <c r="B77" s="31"/>
      <c r="C77" s="19"/>
      <c r="D77" s="19"/>
      <c r="E77" s="19"/>
      <c r="F77" s="47"/>
      <c r="G77" s="60"/>
      <c r="H77" s="60"/>
      <c r="I77" s="264"/>
    </row>
    <row r="78" spans="2:9" s="165" customFormat="1" ht="20.149999999999999" customHeight="1" x14ac:dyDescent="0.25">
      <c r="B78" s="31"/>
      <c r="C78" s="19" t="s">
        <v>55</v>
      </c>
      <c r="D78" s="19"/>
      <c r="E78" s="19"/>
      <c r="F78" s="23" t="s">
        <v>54</v>
      </c>
      <c r="G78" s="60"/>
      <c r="H78" s="60"/>
      <c r="I78" s="264"/>
    </row>
    <row r="79" spans="2:9" s="165" customFormat="1" ht="9.75" customHeight="1" x14ac:dyDescent="0.25">
      <c r="B79" s="31"/>
      <c r="C79" s="19"/>
      <c r="D79" s="19"/>
      <c r="E79" s="19"/>
      <c r="F79" s="47"/>
      <c r="G79" s="60"/>
      <c r="H79" s="60"/>
      <c r="I79" s="264"/>
    </row>
    <row r="80" spans="2:9" s="165" customFormat="1" ht="20.149999999999999" customHeight="1" x14ac:dyDescent="0.25">
      <c r="B80" s="31"/>
      <c r="C80" s="19" t="s">
        <v>56</v>
      </c>
      <c r="D80" s="19"/>
      <c r="E80" s="19"/>
      <c r="F80" s="23" t="s">
        <v>54</v>
      </c>
      <c r="G80" s="60"/>
      <c r="H80" s="60"/>
      <c r="I80" s="264"/>
    </row>
    <row r="81" spans="2:9" s="165" customFormat="1" ht="9" customHeight="1" x14ac:dyDescent="0.25">
      <c r="B81" s="31"/>
      <c r="C81" s="19"/>
      <c r="D81" s="19"/>
      <c r="E81" s="19"/>
      <c r="F81" s="23"/>
      <c r="G81" s="60"/>
      <c r="H81" s="60"/>
      <c r="I81" s="264"/>
    </row>
    <row r="82" spans="2:9" s="165" customFormat="1" ht="20.149999999999999" customHeight="1" x14ac:dyDescent="0.25">
      <c r="B82" s="31"/>
      <c r="C82" s="19" t="s">
        <v>232</v>
      </c>
      <c r="D82" s="19"/>
      <c r="E82" s="19"/>
      <c r="F82" s="23" t="s">
        <v>54</v>
      </c>
      <c r="G82" s="60"/>
      <c r="H82" s="60"/>
      <c r="I82" s="264"/>
    </row>
    <row r="83" spans="2:9" s="165" customFormat="1" ht="8.25" customHeight="1" x14ac:dyDescent="0.25">
      <c r="B83" s="31"/>
      <c r="C83" s="19"/>
      <c r="D83" s="19"/>
      <c r="E83" s="19"/>
      <c r="F83" s="23"/>
      <c r="G83" s="60"/>
      <c r="H83" s="60"/>
      <c r="I83" s="264"/>
    </row>
    <row r="84" spans="2:9" s="165" customFormat="1" ht="20.149999999999999" customHeight="1" x14ac:dyDescent="0.25">
      <c r="B84" s="53" t="s">
        <v>57</v>
      </c>
      <c r="C84" s="54" t="s">
        <v>58</v>
      </c>
      <c r="D84" s="29"/>
      <c r="E84" s="55"/>
      <c r="F84" s="23" t="s">
        <v>54</v>
      </c>
      <c r="G84" s="21"/>
      <c r="H84" s="60"/>
      <c r="I84" s="264"/>
    </row>
    <row r="85" spans="2:9" s="165" customFormat="1" ht="9" customHeight="1" x14ac:dyDescent="0.25">
      <c r="B85" s="31"/>
      <c r="C85" s="19"/>
      <c r="D85" s="19"/>
      <c r="E85" s="19"/>
      <c r="F85" s="47"/>
      <c r="G85" s="21"/>
      <c r="H85" s="60"/>
      <c r="I85" s="264"/>
    </row>
    <row r="86" spans="2:9" s="165" customFormat="1" ht="20.149999999999999" customHeight="1" x14ac:dyDescent="0.25">
      <c r="B86" s="289" t="s">
        <v>59</v>
      </c>
      <c r="C86" s="226" t="s">
        <v>60</v>
      </c>
      <c r="D86" s="290"/>
      <c r="E86" s="291"/>
      <c r="F86" s="237" t="s">
        <v>61</v>
      </c>
      <c r="G86" s="292"/>
      <c r="H86" s="293"/>
      <c r="I86" s="294"/>
    </row>
    <row r="87" spans="2:9" s="165" customFormat="1" ht="6.75" customHeight="1" thickBot="1" x14ac:dyDescent="0.3">
      <c r="B87" s="32"/>
      <c r="C87" s="5"/>
      <c r="D87" s="5"/>
      <c r="E87" s="5"/>
      <c r="F87" s="42"/>
      <c r="G87" s="45"/>
      <c r="H87" s="43"/>
      <c r="I87" s="177"/>
    </row>
    <row r="88" spans="2:9" s="165" customFormat="1" ht="20.149999999999999" customHeight="1" thickBot="1" x14ac:dyDescent="0.3">
      <c r="B88" s="33" t="s">
        <v>62</v>
      </c>
      <c r="C88" s="34"/>
      <c r="D88" s="49"/>
      <c r="E88" s="34"/>
      <c r="F88" s="50"/>
      <c r="G88" s="35"/>
      <c r="H88" s="174"/>
      <c r="I88" s="175"/>
    </row>
    <row r="89" spans="2:9" s="165" customFormat="1" ht="20.149999999999999" customHeight="1" x14ac:dyDescent="0.25">
      <c r="B89" s="4"/>
      <c r="C89" s="5"/>
      <c r="D89" s="5"/>
      <c r="E89" s="5"/>
      <c r="F89" s="111"/>
      <c r="G89" s="6"/>
      <c r="H89" s="80"/>
      <c r="I89" s="178"/>
    </row>
    <row r="90" spans="2:9" s="165" customFormat="1" ht="20.149999999999999" customHeight="1" x14ac:dyDescent="0.25">
      <c r="B90" s="4"/>
      <c r="C90" s="5"/>
      <c r="D90" s="5"/>
      <c r="E90" s="5"/>
      <c r="F90" s="111"/>
      <c r="G90" s="6"/>
      <c r="H90" s="80"/>
      <c r="I90" s="178"/>
    </row>
    <row r="91" spans="2:9" s="165" customFormat="1" ht="16" customHeight="1" thickBot="1" x14ac:dyDescent="0.3">
      <c r="B91" s="46"/>
      <c r="C91" s="58"/>
      <c r="D91" s="38"/>
      <c r="E91" s="38"/>
      <c r="F91" s="112"/>
      <c r="G91" s="59"/>
      <c r="H91" s="59"/>
      <c r="I91" s="94" t="s">
        <v>63</v>
      </c>
    </row>
    <row r="92" spans="2:9" s="165" customFormat="1" ht="16" customHeight="1" x14ac:dyDescent="0.25">
      <c r="B92" s="8" t="s">
        <v>2</v>
      </c>
      <c r="C92" s="9" t="s">
        <v>3</v>
      </c>
      <c r="D92" s="9"/>
      <c r="E92" s="9"/>
      <c r="F92" s="10" t="s">
        <v>4</v>
      </c>
      <c r="G92" s="11" t="s">
        <v>5</v>
      </c>
      <c r="H92" s="166" t="s">
        <v>6</v>
      </c>
      <c r="I92" s="167" t="s">
        <v>7</v>
      </c>
    </row>
    <row r="93" spans="2:9" s="165" customFormat="1" ht="16" customHeight="1" thickBot="1" x14ac:dyDescent="0.3">
      <c r="B93" s="12"/>
      <c r="C93" s="13"/>
      <c r="D93" s="13"/>
      <c r="E93" s="13"/>
      <c r="F93" s="14"/>
      <c r="G93" s="15"/>
      <c r="H93" s="168" t="s">
        <v>8</v>
      </c>
      <c r="I93" s="169" t="s">
        <v>8</v>
      </c>
    </row>
    <row r="94" spans="2:9" s="165" customFormat="1" ht="24" customHeight="1" x14ac:dyDescent="0.25">
      <c r="B94" s="258" t="s">
        <v>64</v>
      </c>
      <c r="C94" s="281" t="s">
        <v>65</v>
      </c>
      <c r="D94" s="249"/>
      <c r="E94" s="249"/>
      <c r="F94" s="261"/>
      <c r="G94" s="252"/>
      <c r="H94" s="252"/>
      <c r="I94" s="253"/>
    </row>
    <row r="95" spans="2:9" s="165" customFormat="1" ht="24" customHeight="1" x14ac:dyDescent="0.25">
      <c r="B95" s="53" t="s">
        <v>66</v>
      </c>
      <c r="C95" s="109" t="s">
        <v>67</v>
      </c>
      <c r="D95" s="29"/>
      <c r="E95" s="29"/>
      <c r="F95" s="23"/>
      <c r="G95" s="101"/>
      <c r="H95" s="60"/>
      <c r="I95" s="224"/>
    </row>
    <row r="96" spans="2:9" s="165" customFormat="1" ht="24" customHeight="1" x14ac:dyDescent="0.25">
      <c r="B96" s="61"/>
      <c r="C96" s="99" t="s">
        <v>68</v>
      </c>
      <c r="D96" s="19"/>
      <c r="E96" s="19"/>
      <c r="F96" s="23" t="s">
        <v>69</v>
      </c>
      <c r="G96" s="101">
        <v>36</v>
      </c>
      <c r="H96" s="60"/>
      <c r="I96" s="224">
        <f>G96*H96</f>
        <v>0</v>
      </c>
    </row>
    <row r="97" spans="2:9" s="165" customFormat="1" ht="24" customHeight="1" x14ac:dyDescent="0.25">
      <c r="B97" s="61"/>
      <c r="C97" s="99" t="s">
        <v>70</v>
      </c>
      <c r="D97" s="19"/>
      <c r="E97" s="19"/>
      <c r="F97" s="23" t="s">
        <v>69</v>
      </c>
      <c r="G97" s="101">
        <v>36</v>
      </c>
      <c r="H97" s="60"/>
      <c r="I97" s="224">
        <f t="shared" ref="I97:I130" si="2">G97*H97</f>
        <v>0</v>
      </c>
    </row>
    <row r="98" spans="2:9" s="165" customFormat="1" ht="24" customHeight="1" x14ac:dyDescent="0.25">
      <c r="B98" s="61"/>
      <c r="C98" s="99" t="s">
        <v>71</v>
      </c>
      <c r="D98" s="19"/>
      <c r="E98" s="19"/>
      <c r="F98" s="23" t="s">
        <v>69</v>
      </c>
      <c r="G98" s="101">
        <v>36</v>
      </c>
      <c r="H98" s="60"/>
      <c r="I98" s="224">
        <f t="shared" si="2"/>
        <v>0</v>
      </c>
    </row>
    <row r="99" spans="2:9" s="165" customFormat="1" ht="24" customHeight="1" x14ac:dyDescent="0.25">
      <c r="B99" s="61"/>
      <c r="C99" s="99" t="s">
        <v>72</v>
      </c>
      <c r="D99" s="19"/>
      <c r="E99" s="19"/>
      <c r="F99" s="23" t="s">
        <v>69</v>
      </c>
      <c r="G99" s="101">
        <v>36</v>
      </c>
      <c r="H99" s="60"/>
      <c r="I99" s="224">
        <f t="shared" si="2"/>
        <v>0</v>
      </c>
    </row>
    <row r="100" spans="2:9" s="165" customFormat="1" ht="24" customHeight="1" x14ac:dyDescent="0.25">
      <c r="B100" s="61"/>
      <c r="C100" s="99" t="s">
        <v>73</v>
      </c>
      <c r="D100" s="19"/>
      <c r="E100" s="19"/>
      <c r="F100" s="23" t="s">
        <v>69</v>
      </c>
      <c r="G100" s="101">
        <v>36</v>
      </c>
      <c r="H100" s="60"/>
      <c r="I100" s="224">
        <f t="shared" si="2"/>
        <v>0</v>
      </c>
    </row>
    <row r="101" spans="2:9" s="165" customFormat="1" ht="24" customHeight="1" x14ac:dyDescent="0.25">
      <c r="B101" s="61"/>
      <c r="C101" s="62"/>
      <c r="D101" s="19"/>
      <c r="E101" s="19"/>
      <c r="F101" s="23"/>
      <c r="G101" s="101"/>
      <c r="H101" s="60"/>
      <c r="I101" s="224"/>
    </row>
    <row r="102" spans="2:9" s="165" customFormat="1" ht="24" customHeight="1" x14ac:dyDescent="0.25">
      <c r="B102" s="53" t="s">
        <v>74</v>
      </c>
      <c r="C102" s="109" t="s">
        <v>75</v>
      </c>
      <c r="D102" s="19"/>
      <c r="E102" s="19"/>
      <c r="F102" s="23"/>
      <c r="G102" s="101"/>
      <c r="H102" s="60"/>
      <c r="I102" s="224"/>
    </row>
    <row r="103" spans="2:9" s="165" customFormat="1" ht="24" customHeight="1" x14ac:dyDescent="0.25">
      <c r="B103" s="61"/>
      <c r="C103" s="99" t="s">
        <v>68</v>
      </c>
      <c r="D103" s="19"/>
      <c r="E103" s="19"/>
      <c r="F103" s="23" t="s">
        <v>69</v>
      </c>
      <c r="G103" s="101">
        <v>36</v>
      </c>
      <c r="H103" s="60"/>
      <c r="I103" s="224">
        <f t="shared" si="2"/>
        <v>0</v>
      </c>
    </row>
    <row r="104" spans="2:9" s="165" customFormat="1" ht="24" customHeight="1" x14ac:dyDescent="0.25">
      <c r="B104" s="61"/>
      <c r="C104" s="99" t="s">
        <v>70</v>
      </c>
      <c r="D104" s="19"/>
      <c r="E104" s="19"/>
      <c r="F104" s="23" t="s">
        <v>69</v>
      </c>
      <c r="G104" s="101">
        <v>36</v>
      </c>
      <c r="H104" s="60"/>
      <c r="I104" s="224">
        <f t="shared" si="2"/>
        <v>0</v>
      </c>
    </row>
    <row r="105" spans="2:9" s="165" customFormat="1" ht="24" customHeight="1" x14ac:dyDescent="0.25">
      <c r="B105" s="61"/>
      <c r="C105" s="99" t="s">
        <v>71</v>
      </c>
      <c r="D105" s="19"/>
      <c r="E105" s="19"/>
      <c r="F105" s="23" t="s">
        <v>69</v>
      </c>
      <c r="G105" s="101">
        <v>36</v>
      </c>
      <c r="H105" s="60"/>
      <c r="I105" s="224">
        <f t="shared" si="2"/>
        <v>0</v>
      </c>
    </row>
    <row r="106" spans="2:9" s="165" customFormat="1" ht="24" customHeight="1" x14ac:dyDescent="0.25">
      <c r="B106" s="61"/>
      <c r="C106" s="99" t="s">
        <v>72</v>
      </c>
      <c r="D106" s="19"/>
      <c r="E106" s="19"/>
      <c r="F106" s="23" t="s">
        <v>69</v>
      </c>
      <c r="G106" s="101">
        <v>36</v>
      </c>
      <c r="H106" s="60"/>
      <c r="I106" s="224">
        <f t="shared" si="2"/>
        <v>0</v>
      </c>
    </row>
    <row r="107" spans="2:9" s="165" customFormat="1" ht="24" customHeight="1" x14ac:dyDescent="0.25">
      <c r="B107" s="61"/>
      <c r="C107" s="99" t="s">
        <v>76</v>
      </c>
      <c r="D107" s="19"/>
      <c r="E107" s="19"/>
      <c r="F107" s="23" t="s">
        <v>69</v>
      </c>
      <c r="G107" s="101">
        <v>36</v>
      </c>
      <c r="H107" s="60"/>
      <c r="I107" s="224">
        <f t="shared" si="2"/>
        <v>0</v>
      </c>
    </row>
    <row r="108" spans="2:9" s="165" customFormat="1" ht="24" customHeight="1" x14ac:dyDescent="0.25">
      <c r="B108" s="61"/>
      <c r="C108" s="99"/>
      <c r="D108" s="19"/>
      <c r="E108" s="19"/>
      <c r="F108" s="23"/>
      <c r="G108" s="101"/>
      <c r="H108" s="60"/>
      <c r="I108" s="224"/>
    </row>
    <row r="109" spans="2:9" s="165" customFormat="1" ht="24" customHeight="1" x14ac:dyDescent="0.25">
      <c r="B109" s="53" t="s">
        <v>77</v>
      </c>
      <c r="C109" s="109" t="s">
        <v>78</v>
      </c>
      <c r="D109" s="19"/>
      <c r="E109" s="19"/>
      <c r="F109" s="23"/>
      <c r="G109" s="101"/>
      <c r="H109" s="60"/>
      <c r="I109" s="224"/>
    </row>
    <row r="110" spans="2:9" s="165" customFormat="1" ht="24" customHeight="1" x14ac:dyDescent="0.25">
      <c r="B110" s="61"/>
      <c r="C110" s="99" t="s">
        <v>79</v>
      </c>
      <c r="D110" s="19"/>
      <c r="E110" s="19"/>
      <c r="F110" s="23" t="s">
        <v>69</v>
      </c>
      <c r="G110" s="101">
        <v>36</v>
      </c>
      <c r="H110" s="101"/>
      <c r="I110" s="224">
        <f t="shared" si="2"/>
        <v>0</v>
      </c>
    </row>
    <row r="111" spans="2:9" s="165" customFormat="1" ht="24" customHeight="1" x14ac:dyDescent="0.25">
      <c r="B111" s="61"/>
      <c r="C111" s="99" t="s">
        <v>80</v>
      </c>
      <c r="D111" s="19"/>
      <c r="E111" s="19"/>
      <c r="F111" s="23" t="s">
        <v>69</v>
      </c>
      <c r="G111" s="101">
        <v>36</v>
      </c>
      <c r="H111" s="101"/>
      <c r="I111" s="224">
        <f t="shared" si="2"/>
        <v>0</v>
      </c>
    </row>
    <row r="112" spans="2:9" s="165" customFormat="1" ht="24" customHeight="1" x14ac:dyDescent="0.25">
      <c r="B112" s="61"/>
      <c r="C112" s="99" t="s">
        <v>81</v>
      </c>
      <c r="D112" s="19"/>
      <c r="E112" s="19"/>
      <c r="F112" s="23" t="s">
        <v>69</v>
      </c>
      <c r="G112" s="101">
        <v>36</v>
      </c>
      <c r="H112" s="101"/>
      <c r="I112" s="224">
        <f t="shared" si="2"/>
        <v>0</v>
      </c>
    </row>
    <row r="113" spans="2:9" s="165" customFormat="1" ht="24" customHeight="1" x14ac:dyDescent="0.25">
      <c r="B113" s="61"/>
      <c r="C113" s="99" t="s">
        <v>82</v>
      </c>
      <c r="D113" s="19"/>
      <c r="E113" s="19"/>
      <c r="F113" s="23" t="s">
        <v>69</v>
      </c>
      <c r="G113" s="101">
        <v>36</v>
      </c>
      <c r="H113" s="101"/>
      <c r="I113" s="224">
        <f t="shared" si="2"/>
        <v>0</v>
      </c>
    </row>
    <row r="114" spans="2:9" s="165" customFormat="1" ht="24" customHeight="1" x14ac:dyDescent="0.25">
      <c r="B114" s="61"/>
      <c r="C114" s="99" t="s">
        <v>83</v>
      </c>
      <c r="D114" s="19"/>
      <c r="E114" s="19"/>
      <c r="F114" s="23" t="s">
        <v>69</v>
      </c>
      <c r="G114" s="101">
        <v>36</v>
      </c>
      <c r="H114" s="101"/>
      <c r="I114" s="224">
        <f t="shared" si="2"/>
        <v>0</v>
      </c>
    </row>
    <row r="115" spans="2:9" s="165" customFormat="1" ht="24" customHeight="1" x14ac:dyDescent="0.25">
      <c r="B115" s="61"/>
      <c r="C115" s="99" t="s">
        <v>84</v>
      </c>
      <c r="D115" s="19"/>
      <c r="E115" s="19"/>
      <c r="F115" s="23" t="s">
        <v>69</v>
      </c>
      <c r="G115" s="101">
        <v>36</v>
      </c>
      <c r="H115" s="101"/>
      <c r="I115" s="224">
        <f t="shared" si="2"/>
        <v>0</v>
      </c>
    </row>
    <row r="116" spans="2:9" s="165" customFormat="1" ht="24" customHeight="1" x14ac:dyDescent="0.25">
      <c r="B116" s="61"/>
      <c r="C116" s="99"/>
      <c r="D116" s="19"/>
      <c r="E116" s="19"/>
      <c r="F116" s="23"/>
      <c r="G116" s="101"/>
      <c r="H116" s="101"/>
      <c r="I116" s="224">
        <f t="shared" si="2"/>
        <v>0</v>
      </c>
    </row>
    <row r="117" spans="2:9" s="165" customFormat="1" ht="24" customHeight="1" x14ac:dyDescent="0.25">
      <c r="B117" s="651" t="s">
        <v>435</v>
      </c>
      <c r="C117" s="670" t="s">
        <v>436</v>
      </c>
      <c r="D117" s="671"/>
      <c r="E117" s="672"/>
      <c r="F117" s="23"/>
      <c r="G117" s="101"/>
      <c r="H117" s="101"/>
      <c r="I117" s="224">
        <f t="shared" si="2"/>
        <v>0</v>
      </c>
    </row>
    <row r="118" spans="2:9" s="165" customFormat="1" ht="24" customHeight="1" x14ac:dyDescent="0.35">
      <c r="B118" s="652" t="s">
        <v>437</v>
      </c>
      <c r="C118" s="713" t="s">
        <v>447</v>
      </c>
      <c r="D118" s="714"/>
      <c r="E118" s="715"/>
      <c r="F118" s="653"/>
      <c r="G118" s="101"/>
      <c r="H118" s="101"/>
      <c r="I118" s="224">
        <f t="shared" si="2"/>
        <v>0</v>
      </c>
    </row>
    <row r="119" spans="2:9" s="165" customFormat="1" ht="24" customHeight="1" x14ac:dyDescent="0.35">
      <c r="B119" s="652" t="s">
        <v>440</v>
      </c>
      <c r="C119" s="656" t="s">
        <v>444</v>
      </c>
      <c r="D119" s="657"/>
      <c r="E119" s="658"/>
      <c r="F119" s="653" t="s">
        <v>313</v>
      </c>
      <c r="G119" s="101">
        <v>1</v>
      </c>
      <c r="H119" s="322">
        <v>733879120</v>
      </c>
      <c r="I119" s="224">
        <f t="shared" si="2"/>
        <v>733879120</v>
      </c>
    </row>
    <row r="120" spans="2:9" s="165" customFormat="1" ht="24" customHeight="1" x14ac:dyDescent="0.35">
      <c r="B120" s="652" t="s">
        <v>441</v>
      </c>
      <c r="C120" s="656" t="s">
        <v>445</v>
      </c>
      <c r="D120" s="657"/>
      <c r="E120" s="658"/>
      <c r="F120" s="653" t="s">
        <v>313</v>
      </c>
      <c r="G120" s="101"/>
      <c r="H120" s="101"/>
      <c r="I120" s="224">
        <f t="shared" si="2"/>
        <v>0</v>
      </c>
    </row>
    <row r="121" spans="2:9" s="165" customFormat="1" ht="24" customHeight="1" x14ac:dyDescent="0.35">
      <c r="B121" s="652" t="s">
        <v>442</v>
      </c>
      <c r="C121" s="656" t="s">
        <v>446</v>
      </c>
      <c r="D121" s="657"/>
      <c r="E121" s="658"/>
      <c r="F121" s="653" t="s">
        <v>313</v>
      </c>
      <c r="G121" s="101">
        <v>1</v>
      </c>
      <c r="H121" s="322">
        <v>150000000</v>
      </c>
      <c r="I121" s="224">
        <f t="shared" si="2"/>
        <v>150000000</v>
      </c>
    </row>
    <row r="122" spans="2:9" s="165" customFormat="1" ht="24" customHeight="1" x14ac:dyDescent="0.35">
      <c r="B122" s="652" t="s">
        <v>443</v>
      </c>
      <c r="C122" s="713" t="s">
        <v>449</v>
      </c>
      <c r="D122" s="714"/>
      <c r="E122" s="715"/>
      <c r="F122" s="653" t="s">
        <v>313</v>
      </c>
      <c r="G122" s="101"/>
      <c r="H122" s="322"/>
      <c r="I122" s="224">
        <f t="shared" si="2"/>
        <v>0</v>
      </c>
    </row>
    <row r="123" spans="2:9" s="165" customFormat="1" ht="24" customHeight="1" x14ac:dyDescent="0.35">
      <c r="B123" s="652" t="s">
        <v>448</v>
      </c>
      <c r="C123" s="656" t="s">
        <v>450</v>
      </c>
      <c r="D123" s="657"/>
      <c r="E123" s="658"/>
      <c r="F123" s="653" t="s">
        <v>313</v>
      </c>
      <c r="G123" s="101"/>
      <c r="H123" s="101"/>
      <c r="I123" s="224">
        <f t="shared" si="2"/>
        <v>0</v>
      </c>
    </row>
    <row r="124" spans="2:9" s="165" customFormat="1" ht="24" customHeight="1" x14ac:dyDescent="0.25">
      <c r="B124" s="652"/>
      <c r="C124" s="656"/>
      <c r="D124" s="657"/>
      <c r="E124" s="658"/>
      <c r="F124" s="654"/>
      <c r="G124" s="101"/>
      <c r="H124" s="101"/>
      <c r="I124" s="224"/>
    </row>
    <row r="125" spans="2:9" s="165" customFormat="1" ht="24" customHeight="1" x14ac:dyDescent="0.25">
      <c r="B125" s="652" t="s">
        <v>438</v>
      </c>
      <c r="C125" s="673" t="s">
        <v>439</v>
      </c>
      <c r="D125" s="674"/>
      <c r="E125" s="675"/>
      <c r="F125" s="659" t="s">
        <v>207</v>
      </c>
      <c r="G125" s="101"/>
      <c r="H125" s="101"/>
      <c r="I125" s="224"/>
    </row>
    <row r="126" spans="2:9" s="165" customFormat="1" ht="24" customHeight="1" x14ac:dyDescent="0.25">
      <c r="B126" s="61"/>
      <c r="C126" s="99"/>
      <c r="D126" s="19"/>
      <c r="E126" s="19"/>
      <c r="F126" s="23"/>
      <c r="G126" s="101"/>
      <c r="H126" s="101"/>
      <c r="I126" s="224"/>
    </row>
    <row r="127" spans="2:9" s="165" customFormat="1" ht="24" customHeight="1" x14ac:dyDescent="0.25">
      <c r="B127" s="53" t="s">
        <v>85</v>
      </c>
      <c r="C127" s="109" t="s">
        <v>86</v>
      </c>
      <c r="D127" s="19"/>
      <c r="E127" s="19"/>
      <c r="F127" s="23"/>
      <c r="G127" s="101"/>
      <c r="H127" s="60"/>
      <c r="I127" s="224"/>
    </row>
    <row r="128" spans="2:9" s="165" customFormat="1" ht="24" customHeight="1" x14ac:dyDescent="0.25">
      <c r="B128" s="53"/>
      <c r="C128" s="109"/>
      <c r="D128" s="19"/>
      <c r="E128" s="19"/>
      <c r="F128" s="23"/>
      <c r="G128" s="101"/>
      <c r="H128" s="60"/>
      <c r="I128" s="224"/>
    </row>
    <row r="129" spans="2:9" s="165" customFormat="1" ht="24" customHeight="1" x14ac:dyDescent="0.25">
      <c r="B129" s="61"/>
      <c r="C129" s="99" t="s">
        <v>87</v>
      </c>
      <c r="D129" s="19"/>
      <c r="E129" s="19"/>
      <c r="F129" s="23" t="s">
        <v>88</v>
      </c>
      <c r="G129" s="101">
        <v>300</v>
      </c>
      <c r="H129" s="60"/>
      <c r="I129" s="224">
        <f t="shared" si="2"/>
        <v>0</v>
      </c>
    </row>
    <row r="130" spans="2:9" s="165" customFormat="1" ht="24" customHeight="1" x14ac:dyDescent="0.25">
      <c r="B130" s="61"/>
      <c r="C130" s="99" t="s">
        <v>89</v>
      </c>
      <c r="D130" s="19"/>
      <c r="E130" s="19"/>
      <c r="F130" s="23" t="s">
        <v>88</v>
      </c>
      <c r="G130" s="101">
        <v>240</v>
      </c>
      <c r="H130" s="60"/>
      <c r="I130" s="224">
        <f t="shared" si="2"/>
        <v>0</v>
      </c>
    </row>
    <row r="131" spans="2:9" s="165" customFormat="1" ht="24" customHeight="1" thickBot="1" x14ac:dyDescent="0.3">
      <c r="B131" s="239"/>
      <c r="C131" s="307"/>
      <c r="D131" s="227"/>
      <c r="E131" s="227"/>
      <c r="F131" s="237"/>
      <c r="G131" s="241"/>
      <c r="H131" s="293"/>
      <c r="I131" s="232"/>
    </row>
    <row r="132" spans="2:9" s="165" customFormat="1" ht="24" customHeight="1" thickBot="1" x14ac:dyDescent="0.3">
      <c r="B132" s="33" t="s">
        <v>90</v>
      </c>
      <c r="C132" s="34"/>
      <c r="D132" s="49"/>
      <c r="E132" s="34"/>
      <c r="F132" s="50"/>
      <c r="G132" s="35"/>
      <c r="H132" s="174"/>
      <c r="I132" s="175">
        <f>SUM(I96:I131)</f>
        <v>883879120</v>
      </c>
    </row>
    <row r="133" spans="2:9" s="165" customFormat="1" ht="24" customHeight="1" thickBot="1" x14ac:dyDescent="0.3">
      <c r="B133" s="4"/>
      <c r="C133" s="5"/>
      <c r="D133" s="5"/>
      <c r="E133" s="5"/>
      <c r="F133" s="111"/>
      <c r="G133" s="6"/>
      <c r="H133" s="80"/>
      <c r="I133" s="178"/>
    </row>
    <row r="134" spans="2:9" s="165" customFormat="1" ht="24" customHeight="1" x14ac:dyDescent="0.25">
      <c r="B134" s="64" t="s">
        <v>91</v>
      </c>
      <c r="C134" s="36"/>
      <c r="D134" s="36"/>
      <c r="E134" s="36"/>
      <c r="F134" s="51"/>
      <c r="G134" s="37"/>
      <c r="H134" s="173"/>
      <c r="I134" s="179"/>
    </row>
    <row r="135" spans="2:9" s="165" customFormat="1" ht="24" customHeight="1" thickBot="1" x14ac:dyDescent="0.3">
      <c r="B135" s="65"/>
      <c r="C135" s="38"/>
      <c r="D135" s="38"/>
      <c r="E135" s="38"/>
      <c r="F135" s="112"/>
      <c r="G135" s="39"/>
      <c r="H135" s="59"/>
      <c r="I135" s="180" t="s">
        <v>92</v>
      </c>
    </row>
    <row r="136" spans="2:9" s="165" customFormat="1" ht="24" customHeight="1" x14ac:dyDescent="0.25">
      <c r="B136" s="64" t="s">
        <v>2</v>
      </c>
      <c r="C136" s="66" t="s">
        <v>3</v>
      </c>
      <c r="D136" s="9"/>
      <c r="E136" s="9"/>
      <c r="F136" s="67" t="s">
        <v>4</v>
      </c>
      <c r="G136" s="11" t="s">
        <v>5</v>
      </c>
      <c r="H136" s="181" t="s">
        <v>6</v>
      </c>
      <c r="I136" s="182" t="s">
        <v>7</v>
      </c>
    </row>
    <row r="137" spans="2:9" s="165" customFormat="1" ht="24" customHeight="1" thickBot="1" x14ac:dyDescent="0.3">
      <c r="B137" s="68"/>
      <c r="C137" s="69"/>
      <c r="D137" s="13"/>
      <c r="E137" s="13"/>
      <c r="F137" s="70"/>
      <c r="G137" s="15"/>
      <c r="H137" s="183" t="s">
        <v>8</v>
      </c>
      <c r="I137" s="184" t="s">
        <v>8</v>
      </c>
    </row>
    <row r="138" spans="2:9" s="165" customFormat="1" ht="24" customHeight="1" x14ac:dyDescent="0.25">
      <c r="B138" s="278">
        <v>2100</v>
      </c>
      <c r="C138" s="271" t="s">
        <v>93</v>
      </c>
      <c r="D138" s="249"/>
      <c r="E138" s="249"/>
      <c r="F138" s="250"/>
      <c r="G138" s="251"/>
      <c r="H138" s="259"/>
      <c r="I138" s="263"/>
    </row>
    <row r="139" spans="2:9" s="165" customFormat="1" ht="24" customHeight="1" x14ac:dyDescent="0.25">
      <c r="B139" s="28"/>
      <c r="C139" s="109"/>
      <c r="D139" s="19"/>
      <c r="E139" s="19"/>
      <c r="F139" s="47"/>
      <c r="G139" s="86"/>
      <c r="H139" s="60"/>
      <c r="I139" s="264"/>
    </row>
    <row r="140" spans="2:9" s="165" customFormat="1" ht="24" customHeight="1" x14ac:dyDescent="0.25">
      <c r="B140" s="28">
        <v>21.01</v>
      </c>
      <c r="C140" s="54" t="s">
        <v>94</v>
      </c>
      <c r="D140" s="29"/>
      <c r="E140" s="19"/>
      <c r="F140" s="47"/>
      <c r="G140" s="86"/>
      <c r="H140" s="60"/>
      <c r="I140" s="264"/>
    </row>
    <row r="141" spans="2:9" s="165" customFormat="1" ht="24" customHeight="1" x14ac:dyDescent="0.25">
      <c r="B141" s="28"/>
      <c r="C141" s="54"/>
      <c r="D141" s="29"/>
      <c r="E141" s="19"/>
      <c r="F141" s="47"/>
      <c r="G141" s="86"/>
      <c r="H141" s="60"/>
      <c r="I141" s="264"/>
    </row>
    <row r="142" spans="2:9" s="165" customFormat="1" ht="24" customHeight="1" x14ac:dyDescent="0.25">
      <c r="B142" s="28"/>
      <c r="C142" s="20" t="s">
        <v>95</v>
      </c>
      <c r="D142" s="29"/>
      <c r="E142" s="19"/>
      <c r="F142" s="47"/>
      <c r="G142" s="86"/>
      <c r="H142" s="60"/>
      <c r="I142" s="264"/>
    </row>
    <row r="143" spans="2:9" s="165" customFormat="1" ht="24" customHeight="1" x14ac:dyDescent="0.25">
      <c r="B143" s="28"/>
      <c r="C143" s="19"/>
      <c r="D143" s="29"/>
      <c r="E143" s="19"/>
      <c r="F143" s="47"/>
      <c r="G143" s="86"/>
      <c r="H143" s="60"/>
      <c r="I143" s="264"/>
    </row>
    <row r="144" spans="2:9" s="165" customFormat="1" ht="24" customHeight="1" x14ac:dyDescent="0.25">
      <c r="B144" s="28"/>
      <c r="C144" s="20" t="s">
        <v>96</v>
      </c>
      <c r="D144" s="29"/>
      <c r="E144" s="19"/>
      <c r="F144" s="23" t="s">
        <v>97</v>
      </c>
      <c r="G144" s="86">
        <v>200</v>
      </c>
      <c r="H144" s="60"/>
      <c r="I144" s="264">
        <f>G144*H144</f>
        <v>0</v>
      </c>
    </row>
    <row r="145" spans="2:9" s="165" customFormat="1" ht="24" customHeight="1" x14ac:dyDescent="0.25">
      <c r="B145" s="28"/>
      <c r="C145" s="54"/>
      <c r="D145" s="29"/>
      <c r="E145" s="19"/>
      <c r="F145" s="23"/>
      <c r="G145" s="86"/>
      <c r="H145" s="60"/>
      <c r="I145" s="264"/>
    </row>
    <row r="146" spans="2:9" s="165" customFormat="1" ht="24" customHeight="1" x14ac:dyDescent="0.25">
      <c r="B146" s="28" t="s">
        <v>98</v>
      </c>
      <c r="C146" s="54" t="s">
        <v>99</v>
      </c>
      <c r="D146" s="29"/>
      <c r="E146" s="19"/>
      <c r="F146" s="23"/>
      <c r="G146" s="86"/>
      <c r="H146" s="60"/>
      <c r="I146" s="264"/>
    </row>
    <row r="147" spans="2:9" s="165" customFormat="1" ht="24" customHeight="1" x14ac:dyDescent="0.25">
      <c r="B147" s="28"/>
      <c r="C147" s="54"/>
      <c r="D147" s="29"/>
      <c r="E147" s="19"/>
      <c r="F147" s="23"/>
      <c r="G147" s="86"/>
      <c r="H147" s="60"/>
      <c r="I147" s="264"/>
    </row>
    <row r="148" spans="2:9" s="165" customFormat="1" ht="24" customHeight="1" x14ac:dyDescent="0.25">
      <c r="B148" s="22"/>
      <c r="C148" s="20" t="s">
        <v>100</v>
      </c>
      <c r="D148" s="19"/>
      <c r="E148" s="19"/>
      <c r="F148" s="23"/>
      <c r="G148" s="73"/>
      <c r="H148" s="223"/>
      <c r="I148" s="264"/>
    </row>
    <row r="149" spans="2:9" s="165" customFormat="1" ht="24" customHeight="1" x14ac:dyDescent="0.25">
      <c r="B149" s="22"/>
      <c r="C149" s="20" t="s">
        <v>101</v>
      </c>
      <c r="D149" s="19"/>
      <c r="E149" s="19"/>
      <c r="F149" s="23" t="s">
        <v>54</v>
      </c>
      <c r="G149" s="86"/>
      <c r="H149" s="223"/>
      <c r="I149" s="264"/>
    </row>
    <row r="150" spans="2:9" s="165" customFormat="1" ht="24" customHeight="1" x14ac:dyDescent="0.25">
      <c r="B150" s="22"/>
      <c r="C150" s="20"/>
      <c r="D150" s="19"/>
      <c r="E150" s="19"/>
      <c r="F150" s="23"/>
      <c r="G150" s="73"/>
      <c r="H150" s="223"/>
      <c r="I150" s="264"/>
    </row>
    <row r="151" spans="2:9" s="165" customFormat="1" ht="24" customHeight="1" x14ac:dyDescent="0.25">
      <c r="B151" s="28" t="s">
        <v>102</v>
      </c>
      <c r="C151" s="54" t="s">
        <v>103</v>
      </c>
      <c r="D151" s="19"/>
      <c r="E151" s="19"/>
      <c r="F151" s="23" t="s">
        <v>38</v>
      </c>
      <c r="G151" s="73"/>
      <c r="H151" s="223"/>
      <c r="I151" s="264"/>
    </row>
    <row r="152" spans="2:9" s="165" customFormat="1" ht="24" customHeight="1" x14ac:dyDescent="0.25">
      <c r="B152" s="28"/>
      <c r="C152" s="54"/>
      <c r="D152" s="19"/>
      <c r="E152" s="19"/>
      <c r="F152" s="23"/>
      <c r="G152" s="73"/>
      <c r="H152" s="223"/>
      <c r="I152" s="264"/>
    </row>
    <row r="153" spans="2:9" s="165" customFormat="1" ht="24" customHeight="1" x14ac:dyDescent="0.25">
      <c r="B153" s="28"/>
      <c r="C153" s="54" t="s">
        <v>104</v>
      </c>
      <c r="D153" s="19"/>
      <c r="E153" s="19"/>
      <c r="F153" s="23"/>
      <c r="G153" s="73"/>
      <c r="H153" s="223"/>
      <c r="I153" s="264"/>
    </row>
    <row r="154" spans="2:9" s="165" customFormat="1" ht="24" customHeight="1" x14ac:dyDescent="0.25">
      <c r="B154" s="28"/>
      <c r="C154" s="54"/>
      <c r="D154" s="19"/>
      <c r="E154" s="19"/>
      <c r="F154" s="23"/>
      <c r="G154" s="73"/>
      <c r="H154" s="223"/>
      <c r="I154" s="264"/>
    </row>
    <row r="155" spans="2:9" s="165" customFormat="1" ht="24" customHeight="1" x14ac:dyDescent="0.25">
      <c r="B155" s="28"/>
      <c r="C155" s="20" t="s">
        <v>105</v>
      </c>
      <c r="D155" s="19"/>
      <c r="E155" s="19"/>
      <c r="F155" s="23" t="s">
        <v>106</v>
      </c>
      <c r="G155" s="73"/>
      <c r="H155" s="223"/>
      <c r="I155" s="264"/>
    </row>
    <row r="156" spans="2:9" s="165" customFormat="1" ht="24" customHeight="1" x14ac:dyDescent="0.25">
      <c r="B156" s="28"/>
      <c r="C156" s="54"/>
      <c r="D156" s="19"/>
      <c r="E156" s="19"/>
      <c r="F156" s="23"/>
      <c r="G156" s="73"/>
      <c r="H156" s="223"/>
      <c r="I156" s="264"/>
    </row>
    <row r="157" spans="2:9" s="165" customFormat="1" ht="24" customHeight="1" x14ac:dyDescent="0.25">
      <c r="B157" s="28"/>
      <c r="C157" s="20" t="s">
        <v>107</v>
      </c>
      <c r="D157" s="19"/>
      <c r="E157" s="19"/>
      <c r="F157" s="23" t="s">
        <v>106</v>
      </c>
      <c r="G157" s="73"/>
      <c r="H157" s="223"/>
      <c r="I157" s="264"/>
    </row>
    <row r="158" spans="2:9" s="165" customFormat="1" ht="24" customHeight="1" x14ac:dyDescent="0.25">
      <c r="B158" s="28"/>
      <c r="C158" s="54"/>
      <c r="D158" s="19"/>
      <c r="E158" s="19"/>
      <c r="F158" s="23"/>
      <c r="G158" s="73"/>
      <c r="H158" s="223"/>
      <c r="I158" s="264"/>
    </row>
    <row r="159" spans="2:9" s="165" customFormat="1" ht="24" customHeight="1" x14ac:dyDescent="0.25">
      <c r="B159" s="28"/>
      <c r="C159" s="54" t="s">
        <v>108</v>
      </c>
      <c r="D159" s="19"/>
      <c r="E159" s="19"/>
      <c r="F159" s="23"/>
      <c r="G159" s="73"/>
      <c r="H159" s="223"/>
      <c r="I159" s="264"/>
    </row>
    <row r="160" spans="2:9" s="165" customFormat="1" ht="24" customHeight="1" x14ac:dyDescent="0.25">
      <c r="B160" s="28"/>
      <c r="C160" s="54"/>
      <c r="D160" s="19"/>
      <c r="E160" s="19"/>
      <c r="F160" s="23"/>
      <c r="G160" s="73"/>
      <c r="H160" s="223"/>
      <c r="I160" s="264"/>
    </row>
    <row r="161" spans="2:9" s="165" customFormat="1" ht="24" customHeight="1" x14ac:dyDescent="0.25">
      <c r="B161" s="28"/>
      <c r="C161" s="20" t="s">
        <v>109</v>
      </c>
      <c r="D161" s="19"/>
      <c r="E161" s="19"/>
      <c r="F161" s="23" t="s">
        <v>106</v>
      </c>
      <c r="G161" s="73">
        <v>1000</v>
      </c>
      <c r="H161" s="223"/>
      <c r="I161" s="264">
        <f>G161*H161</f>
        <v>0</v>
      </c>
    </row>
    <row r="162" spans="2:9" s="165" customFormat="1" ht="24" customHeight="1" x14ac:dyDescent="0.25">
      <c r="B162" s="28"/>
      <c r="C162" s="54"/>
      <c r="D162" s="19"/>
      <c r="E162" s="19"/>
      <c r="F162" s="23"/>
      <c r="G162" s="73"/>
      <c r="H162" s="223"/>
      <c r="I162" s="264"/>
    </row>
    <row r="163" spans="2:9" s="165" customFormat="1" ht="24" customHeight="1" x14ac:dyDescent="0.25">
      <c r="B163" s="28"/>
      <c r="C163" s="20" t="s">
        <v>110</v>
      </c>
      <c r="D163" s="19"/>
      <c r="E163" s="19"/>
      <c r="F163" s="23" t="s">
        <v>106</v>
      </c>
      <c r="G163" s="73">
        <v>1000</v>
      </c>
      <c r="H163" s="223"/>
      <c r="I163" s="264">
        <f>G163*H163</f>
        <v>0</v>
      </c>
    </row>
    <row r="164" spans="2:9" s="165" customFormat="1" ht="24" customHeight="1" x14ac:dyDescent="0.25">
      <c r="B164" s="22"/>
      <c r="C164" s="20"/>
      <c r="D164" s="19"/>
      <c r="E164" s="19"/>
      <c r="F164" s="23"/>
      <c r="G164" s="73"/>
      <c r="H164" s="223"/>
      <c r="I164" s="264"/>
    </row>
    <row r="165" spans="2:9" s="165" customFormat="1" ht="24" customHeight="1" x14ac:dyDescent="0.25">
      <c r="B165" s="28" t="s">
        <v>111</v>
      </c>
      <c r="C165" s="54" t="s">
        <v>112</v>
      </c>
      <c r="D165" s="19"/>
      <c r="E165" s="19"/>
      <c r="F165" s="23" t="s">
        <v>38</v>
      </c>
      <c r="G165" s="73"/>
      <c r="H165" s="223"/>
      <c r="I165" s="264"/>
    </row>
    <row r="166" spans="2:9" s="165" customFormat="1" ht="24" customHeight="1" x14ac:dyDescent="0.25">
      <c r="B166" s="22"/>
      <c r="C166" s="20"/>
      <c r="D166" s="19"/>
      <c r="E166" s="19"/>
      <c r="F166" s="23"/>
      <c r="G166" s="73"/>
      <c r="H166" s="223"/>
      <c r="I166" s="264"/>
    </row>
    <row r="167" spans="2:9" s="165" customFormat="1" ht="24" customHeight="1" x14ac:dyDescent="0.25">
      <c r="B167" s="22"/>
      <c r="C167" s="20" t="s">
        <v>113</v>
      </c>
      <c r="D167" s="19"/>
      <c r="E167" s="19"/>
      <c r="F167" s="23" t="s">
        <v>106</v>
      </c>
      <c r="G167" s="73">
        <f>500*50</f>
        <v>25000</v>
      </c>
      <c r="H167" s="223"/>
      <c r="I167" s="264"/>
    </row>
    <row r="168" spans="2:9" s="165" customFormat="1" ht="24" customHeight="1" x14ac:dyDescent="0.25">
      <c r="B168" s="22"/>
      <c r="C168" s="54"/>
      <c r="D168" s="19"/>
      <c r="E168" s="19"/>
      <c r="F168" s="23"/>
      <c r="G168" s="73"/>
      <c r="H168" s="223"/>
      <c r="I168" s="264"/>
    </row>
    <row r="169" spans="2:9" s="165" customFormat="1" ht="24" customHeight="1" x14ac:dyDescent="0.25">
      <c r="B169" s="31"/>
      <c r="C169" s="20" t="s">
        <v>114</v>
      </c>
      <c r="D169" s="19"/>
      <c r="E169" s="19"/>
      <c r="F169" s="23" t="s">
        <v>106</v>
      </c>
      <c r="G169" s="73"/>
      <c r="H169" s="223"/>
      <c r="I169" s="264"/>
    </row>
    <row r="170" spans="2:9" s="165" customFormat="1" ht="24" customHeight="1" thickBot="1" x14ac:dyDescent="0.3">
      <c r="B170" s="236"/>
      <c r="C170" s="240"/>
      <c r="D170" s="227"/>
      <c r="E170" s="227"/>
      <c r="F170" s="237"/>
      <c r="G170" s="238"/>
      <c r="H170" s="105"/>
      <c r="I170" s="294"/>
    </row>
    <row r="171" spans="2:9" s="165" customFormat="1" ht="24" customHeight="1" thickBot="1" x14ac:dyDescent="0.3">
      <c r="B171" s="33" t="s">
        <v>115</v>
      </c>
      <c r="C171" s="34"/>
      <c r="D171" s="34"/>
      <c r="E171" s="34"/>
      <c r="F171" s="34"/>
      <c r="G171" s="35"/>
      <c r="H171" s="171"/>
      <c r="I171" s="172">
        <f>SUM(I141:I170)</f>
        <v>0</v>
      </c>
    </row>
    <row r="172" spans="2:9" s="165" customFormat="1" ht="24" customHeight="1" x14ac:dyDescent="0.25">
      <c r="B172" s="4"/>
      <c r="C172" s="5"/>
      <c r="D172" s="5"/>
      <c r="E172" s="5"/>
      <c r="F172" s="5"/>
      <c r="G172" s="6"/>
      <c r="H172" s="80"/>
      <c r="I172" s="96"/>
    </row>
    <row r="173" spans="2:9" s="165" customFormat="1" ht="24" customHeight="1" thickBot="1" x14ac:dyDescent="0.3">
      <c r="B173" s="4"/>
      <c r="C173" s="5"/>
      <c r="D173" s="5"/>
      <c r="E173" s="5"/>
      <c r="F173" s="5"/>
      <c r="G173" s="6"/>
      <c r="H173" s="80"/>
      <c r="I173" s="96"/>
    </row>
    <row r="174" spans="2:9" s="165" customFormat="1" ht="24" customHeight="1" x14ac:dyDescent="0.25">
      <c r="B174" s="64" t="s">
        <v>2</v>
      </c>
      <c r="C174" s="66" t="s">
        <v>3</v>
      </c>
      <c r="D174" s="9"/>
      <c r="E174" s="9"/>
      <c r="F174" s="67" t="s">
        <v>4</v>
      </c>
      <c r="G174" s="11" t="s">
        <v>5</v>
      </c>
      <c r="H174" s="181" t="s">
        <v>6</v>
      </c>
      <c r="I174" s="182" t="s">
        <v>7</v>
      </c>
    </row>
    <row r="175" spans="2:9" s="165" customFormat="1" ht="24" customHeight="1" thickBot="1" x14ac:dyDescent="0.3">
      <c r="B175" s="68"/>
      <c r="C175" s="69"/>
      <c r="D175" s="13"/>
      <c r="E175" s="13"/>
      <c r="F175" s="70"/>
      <c r="G175" s="15"/>
      <c r="H175" s="183" t="s">
        <v>8</v>
      </c>
      <c r="I175" s="184" t="s">
        <v>8</v>
      </c>
    </row>
    <row r="176" spans="2:9" s="165" customFormat="1" ht="24" customHeight="1" x14ac:dyDescent="0.25">
      <c r="B176" s="278">
        <v>2200</v>
      </c>
      <c r="C176" s="248" t="s">
        <v>116</v>
      </c>
      <c r="D176" s="249"/>
      <c r="E176" s="243"/>
      <c r="F176" s="279"/>
      <c r="G176" s="280"/>
      <c r="H176" s="262"/>
      <c r="I176" s="263"/>
    </row>
    <row r="177" spans="2:9" s="165" customFormat="1" ht="24" customHeight="1" x14ac:dyDescent="0.25">
      <c r="B177" s="28">
        <v>22.01</v>
      </c>
      <c r="C177" s="54" t="s">
        <v>117</v>
      </c>
      <c r="D177" s="19"/>
      <c r="E177" s="19"/>
      <c r="F177" s="23"/>
      <c r="G177" s="73"/>
      <c r="H177" s="223"/>
      <c r="I177" s="264"/>
    </row>
    <row r="178" spans="2:9" s="165" customFormat="1" ht="24" customHeight="1" x14ac:dyDescent="0.25">
      <c r="B178" s="22"/>
      <c r="C178" s="20" t="s">
        <v>95</v>
      </c>
      <c r="D178" s="19"/>
      <c r="E178" s="19"/>
      <c r="F178" s="23"/>
      <c r="G178" s="73"/>
      <c r="H178" s="223"/>
      <c r="I178" s="264"/>
    </row>
    <row r="179" spans="2:9" s="165" customFormat="1" ht="24" customHeight="1" x14ac:dyDescent="0.25">
      <c r="B179" s="22"/>
      <c r="C179" s="20" t="s">
        <v>118</v>
      </c>
      <c r="D179" s="19"/>
      <c r="E179" s="19"/>
      <c r="F179" s="23" t="s">
        <v>97</v>
      </c>
      <c r="G179" s="73"/>
      <c r="H179" s="223"/>
      <c r="I179" s="264"/>
    </row>
    <row r="180" spans="2:9" s="165" customFormat="1" ht="24" customHeight="1" x14ac:dyDescent="0.25">
      <c r="B180" s="31"/>
      <c r="C180" s="20" t="s">
        <v>119</v>
      </c>
      <c r="D180" s="19"/>
      <c r="E180" s="19"/>
      <c r="F180" s="23" t="s">
        <v>97</v>
      </c>
      <c r="G180" s="73"/>
      <c r="H180" s="223"/>
      <c r="I180" s="264"/>
    </row>
    <row r="181" spans="2:9" s="165" customFormat="1" ht="24" customHeight="1" x14ac:dyDescent="0.25">
      <c r="B181" s="28">
        <v>22.02</v>
      </c>
      <c r="C181" s="54" t="s">
        <v>120</v>
      </c>
      <c r="D181" s="19"/>
      <c r="E181" s="19"/>
      <c r="F181" s="23"/>
      <c r="G181" s="73"/>
      <c r="H181" s="223"/>
      <c r="I181" s="264"/>
    </row>
    <row r="182" spans="2:9" s="165" customFormat="1" ht="24" customHeight="1" x14ac:dyDescent="0.25">
      <c r="B182" s="31"/>
      <c r="C182" s="20" t="s">
        <v>121</v>
      </c>
      <c r="D182" s="19"/>
      <c r="E182" s="19"/>
      <c r="F182" s="23" t="s">
        <v>97</v>
      </c>
      <c r="G182" s="73"/>
      <c r="H182" s="223"/>
      <c r="I182" s="264"/>
    </row>
    <row r="183" spans="2:9" s="165" customFormat="1" ht="24" customHeight="1" x14ac:dyDescent="0.25">
      <c r="B183" s="31"/>
      <c r="C183" s="74" t="s">
        <v>122</v>
      </c>
      <c r="D183" s="75"/>
      <c r="E183" s="19"/>
      <c r="F183" s="23" t="s">
        <v>97</v>
      </c>
      <c r="G183" s="73"/>
      <c r="H183" s="223"/>
      <c r="I183" s="264"/>
    </row>
    <row r="184" spans="2:9" s="165" customFormat="1" ht="24" customHeight="1" x14ac:dyDescent="0.25">
      <c r="B184" s="28" t="s">
        <v>123</v>
      </c>
      <c r="C184" s="54" t="s">
        <v>124</v>
      </c>
      <c r="D184" s="19"/>
      <c r="E184" s="19"/>
      <c r="F184" s="23"/>
      <c r="G184" s="73"/>
      <c r="H184" s="223"/>
      <c r="I184" s="264"/>
    </row>
    <row r="185" spans="2:9" s="165" customFormat="1" ht="24" customHeight="1" x14ac:dyDescent="0.25">
      <c r="B185" s="31"/>
      <c r="C185" s="20" t="s">
        <v>125</v>
      </c>
      <c r="D185" s="19"/>
      <c r="E185" s="19"/>
      <c r="F185" s="23"/>
      <c r="G185" s="73"/>
      <c r="H185" s="223"/>
      <c r="I185" s="264"/>
    </row>
    <row r="186" spans="2:9" s="165" customFormat="1" ht="24" customHeight="1" x14ac:dyDescent="0.25">
      <c r="B186" s="31"/>
      <c r="C186" s="20" t="s">
        <v>126</v>
      </c>
      <c r="D186" s="19"/>
      <c r="E186" s="19"/>
      <c r="F186" s="23" t="s">
        <v>106</v>
      </c>
      <c r="G186" s="73"/>
      <c r="H186" s="223"/>
      <c r="I186" s="264"/>
    </row>
    <row r="187" spans="2:9" s="165" customFormat="1" ht="24" customHeight="1" x14ac:dyDescent="0.25">
      <c r="B187" s="31"/>
      <c r="C187" s="20" t="s">
        <v>127</v>
      </c>
      <c r="D187" s="19"/>
      <c r="E187" s="19"/>
      <c r="F187" s="23" t="s">
        <v>106</v>
      </c>
      <c r="G187" s="73"/>
      <c r="H187" s="223"/>
      <c r="I187" s="264"/>
    </row>
    <row r="188" spans="2:9" s="165" customFormat="1" ht="24" customHeight="1" x14ac:dyDescent="0.25">
      <c r="B188" s="28" t="s">
        <v>128</v>
      </c>
      <c r="C188" s="54" t="s">
        <v>129</v>
      </c>
      <c r="D188" s="19"/>
      <c r="E188" s="19"/>
      <c r="F188" s="23"/>
      <c r="G188" s="73"/>
      <c r="H188" s="223"/>
      <c r="I188" s="264"/>
    </row>
    <row r="189" spans="2:9" s="165" customFormat="1" ht="24" customHeight="1" x14ac:dyDescent="0.25">
      <c r="B189" s="22"/>
      <c r="C189" s="20" t="s">
        <v>130</v>
      </c>
      <c r="D189" s="19"/>
      <c r="E189" s="19"/>
      <c r="F189" s="23" t="s">
        <v>54</v>
      </c>
      <c r="G189" s="73"/>
      <c r="H189" s="223"/>
      <c r="I189" s="264"/>
    </row>
    <row r="190" spans="2:9" s="165" customFormat="1" ht="24" customHeight="1" x14ac:dyDescent="0.25">
      <c r="B190" s="22"/>
      <c r="C190" s="20" t="s">
        <v>131</v>
      </c>
      <c r="D190" s="19"/>
      <c r="E190" s="19"/>
      <c r="F190" s="23"/>
      <c r="G190" s="246"/>
      <c r="H190" s="223"/>
      <c r="I190" s="264"/>
    </row>
    <row r="191" spans="2:9" s="165" customFormat="1" ht="24" customHeight="1" x14ac:dyDescent="0.25">
      <c r="B191" s="28" t="s">
        <v>132</v>
      </c>
      <c r="C191" s="54" t="s">
        <v>133</v>
      </c>
      <c r="D191" s="19"/>
      <c r="E191" s="19"/>
      <c r="F191" s="23"/>
      <c r="G191" s="246"/>
      <c r="H191" s="223"/>
      <c r="I191" s="264"/>
    </row>
    <row r="192" spans="2:9" s="165" customFormat="1" ht="24" customHeight="1" x14ac:dyDescent="0.25">
      <c r="B192" s="22"/>
      <c r="C192" s="20" t="s">
        <v>121</v>
      </c>
      <c r="D192" s="19"/>
      <c r="E192" s="19"/>
      <c r="F192" s="23" t="s">
        <v>54</v>
      </c>
      <c r="G192" s="73"/>
      <c r="H192" s="223"/>
      <c r="I192" s="264"/>
    </row>
    <row r="193" spans="2:9" s="165" customFormat="1" ht="24" customHeight="1" x14ac:dyDescent="0.25">
      <c r="B193" s="22"/>
      <c r="C193" s="20" t="s">
        <v>122</v>
      </c>
      <c r="D193" s="19"/>
      <c r="E193" s="19"/>
      <c r="F193" s="23" t="s">
        <v>54</v>
      </c>
      <c r="G193" s="73"/>
      <c r="H193" s="223"/>
      <c r="I193" s="264"/>
    </row>
    <row r="194" spans="2:9" s="165" customFormat="1" ht="24" customHeight="1" x14ac:dyDescent="0.25">
      <c r="B194" s="28" t="s">
        <v>134</v>
      </c>
      <c r="C194" s="54" t="s">
        <v>135</v>
      </c>
      <c r="D194" s="29"/>
      <c r="E194" s="19"/>
      <c r="F194" s="23"/>
      <c r="G194" s="73"/>
      <c r="H194" s="223"/>
      <c r="I194" s="264"/>
    </row>
    <row r="195" spans="2:9" s="165" customFormat="1" ht="24" customHeight="1" x14ac:dyDescent="0.25">
      <c r="B195" s="31"/>
      <c r="C195" s="20" t="s">
        <v>136</v>
      </c>
      <c r="D195" s="19"/>
      <c r="E195" s="19"/>
      <c r="F195" s="23" t="s">
        <v>38</v>
      </c>
      <c r="G195" s="73"/>
      <c r="H195" s="223"/>
      <c r="I195" s="264"/>
    </row>
    <row r="196" spans="2:9" s="165" customFormat="1" ht="24" customHeight="1" x14ac:dyDescent="0.25">
      <c r="B196" s="31"/>
      <c r="C196" s="20" t="s">
        <v>137</v>
      </c>
      <c r="D196" s="19"/>
      <c r="E196" s="19"/>
      <c r="F196" s="23" t="s">
        <v>106</v>
      </c>
      <c r="G196" s="73">
        <v>100</v>
      </c>
      <c r="H196" s="223"/>
      <c r="I196" s="264">
        <f>G196*H196</f>
        <v>0</v>
      </c>
    </row>
    <row r="197" spans="2:9" s="165" customFormat="1" ht="24" customHeight="1" x14ac:dyDescent="0.25">
      <c r="B197" s="31"/>
      <c r="C197" s="20" t="s">
        <v>138</v>
      </c>
      <c r="D197" s="19"/>
      <c r="E197" s="19"/>
      <c r="F197" s="23" t="s">
        <v>106</v>
      </c>
      <c r="G197" s="73">
        <v>100</v>
      </c>
      <c r="H197" s="223"/>
      <c r="I197" s="264">
        <f t="shared" ref="I197:I200" si="3">G197*H197</f>
        <v>0</v>
      </c>
    </row>
    <row r="198" spans="2:9" s="165" customFormat="1" ht="24" customHeight="1" x14ac:dyDescent="0.25">
      <c r="B198" s="31"/>
      <c r="C198" s="20" t="s">
        <v>139</v>
      </c>
      <c r="D198" s="19"/>
      <c r="E198" s="19"/>
      <c r="F198" s="23" t="s">
        <v>38</v>
      </c>
      <c r="G198" s="73"/>
      <c r="H198" s="223"/>
      <c r="I198" s="264"/>
    </row>
    <row r="199" spans="2:9" s="165" customFormat="1" ht="24" customHeight="1" x14ac:dyDescent="0.25">
      <c r="B199" s="31"/>
      <c r="C199" s="20" t="s">
        <v>140</v>
      </c>
      <c r="D199" s="19"/>
      <c r="E199" s="19"/>
      <c r="F199" s="23" t="s">
        <v>106</v>
      </c>
      <c r="G199" s="73">
        <v>100</v>
      </c>
      <c r="H199" s="223"/>
      <c r="I199" s="264">
        <f t="shared" si="3"/>
        <v>0</v>
      </c>
    </row>
    <row r="200" spans="2:9" s="165" customFormat="1" ht="24" customHeight="1" x14ac:dyDescent="0.25">
      <c r="B200" s="31"/>
      <c r="C200" s="20" t="s">
        <v>141</v>
      </c>
      <c r="D200" s="19"/>
      <c r="E200" s="19"/>
      <c r="F200" s="23" t="s">
        <v>106</v>
      </c>
      <c r="G200" s="73">
        <v>100</v>
      </c>
      <c r="H200" s="223"/>
      <c r="I200" s="264">
        <f t="shared" si="3"/>
        <v>0</v>
      </c>
    </row>
    <row r="201" spans="2:9" s="165" customFormat="1" ht="24" customHeight="1" thickBot="1" x14ac:dyDescent="0.3">
      <c r="B201" s="306"/>
      <c r="C201" s="226"/>
      <c r="D201" s="227"/>
      <c r="E201" s="227"/>
      <c r="F201" s="237"/>
      <c r="G201" s="238"/>
      <c r="H201" s="231"/>
      <c r="I201" s="294"/>
    </row>
    <row r="202" spans="2:9" s="165" customFormat="1" ht="24" customHeight="1" thickBot="1" x14ac:dyDescent="0.3">
      <c r="B202" s="76" t="s">
        <v>142</v>
      </c>
      <c r="C202" s="77"/>
      <c r="D202" s="77"/>
      <c r="E202" s="77"/>
      <c r="F202" s="77"/>
      <c r="G202" s="78"/>
      <c r="H202" s="185"/>
      <c r="I202" s="186">
        <f>SUM(I190:I201)</f>
        <v>0</v>
      </c>
    </row>
    <row r="203" spans="2:9" s="165" customFormat="1" ht="24" customHeight="1" x14ac:dyDescent="0.25">
      <c r="B203" s="9"/>
      <c r="C203" s="36"/>
      <c r="D203" s="36"/>
      <c r="E203" s="36"/>
      <c r="F203" s="36"/>
      <c r="G203" s="37"/>
      <c r="H203" s="173"/>
      <c r="I203" s="93"/>
    </row>
    <row r="204" spans="2:9" s="165" customFormat="1" ht="24" customHeight="1" thickBot="1" x14ac:dyDescent="0.3">
      <c r="B204" s="13"/>
      <c r="C204" s="38"/>
      <c r="D204" s="38"/>
      <c r="E204" s="38"/>
      <c r="F204" s="38"/>
      <c r="G204" s="39"/>
      <c r="H204" s="59"/>
      <c r="I204" s="94"/>
    </row>
    <row r="205" spans="2:9" s="165" customFormat="1" ht="24" customHeight="1" x14ac:dyDescent="0.25">
      <c r="B205" s="64" t="s">
        <v>2</v>
      </c>
      <c r="C205" s="66" t="s">
        <v>3</v>
      </c>
      <c r="D205" s="9"/>
      <c r="E205" s="9"/>
      <c r="F205" s="67" t="s">
        <v>4</v>
      </c>
      <c r="G205" s="11" t="s">
        <v>5</v>
      </c>
      <c r="H205" s="181" t="s">
        <v>6</v>
      </c>
      <c r="I205" s="182" t="s">
        <v>7</v>
      </c>
    </row>
    <row r="206" spans="2:9" s="165" customFormat="1" ht="24" customHeight="1" thickBot="1" x14ac:dyDescent="0.3">
      <c r="B206" s="68"/>
      <c r="C206" s="69"/>
      <c r="D206" s="13"/>
      <c r="E206" s="13"/>
      <c r="F206" s="70"/>
      <c r="G206" s="15"/>
      <c r="H206" s="183" t="s">
        <v>8</v>
      </c>
      <c r="I206" s="184" t="s">
        <v>8</v>
      </c>
    </row>
    <row r="207" spans="2:9" s="165" customFormat="1" ht="24" customHeight="1" x14ac:dyDescent="0.25">
      <c r="B207" s="278">
        <v>2300</v>
      </c>
      <c r="C207" s="248" t="s">
        <v>233</v>
      </c>
      <c r="D207" s="249"/>
      <c r="E207" s="243"/>
      <c r="F207" s="279"/>
      <c r="G207" s="251"/>
      <c r="H207" s="259"/>
      <c r="I207" s="263"/>
    </row>
    <row r="208" spans="2:9" s="165" customFormat="1" ht="24" customHeight="1" x14ac:dyDescent="0.25">
      <c r="B208" s="28"/>
      <c r="C208" s="54" t="s">
        <v>234</v>
      </c>
      <c r="D208" s="29"/>
      <c r="E208" s="19"/>
      <c r="F208" s="23"/>
      <c r="G208" s="86"/>
      <c r="H208" s="60"/>
      <c r="I208" s="264"/>
    </row>
    <row r="209" spans="2:9" s="165" customFormat="1" ht="24" customHeight="1" x14ac:dyDescent="0.25">
      <c r="B209" s="53" t="s">
        <v>143</v>
      </c>
      <c r="C209" s="682" t="s">
        <v>144</v>
      </c>
      <c r="D209" s="683"/>
      <c r="E209" s="684"/>
      <c r="F209" s="23"/>
      <c r="G209" s="79"/>
      <c r="H209" s="223"/>
      <c r="I209" s="260"/>
    </row>
    <row r="210" spans="2:9" s="165" customFormat="1" ht="24" customHeight="1" x14ac:dyDescent="0.25">
      <c r="B210" s="53"/>
      <c r="C210" s="20"/>
      <c r="D210" s="19"/>
      <c r="E210" s="19"/>
      <c r="F210" s="23"/>
      <c r="G210" s="79"/>
      <c r="H210" s="223"/>
      <c r="I210" s="260"/>
    </row>
    <row r="211" spans="2:9" s="165" customFormat="1" ht="24" customHeight="1" x14ac:dyDescent="0.25">
      <c r="B211" s="53"/>
      <c r="C211" s="20" t="s">
        <v>145</v>
      </c>
      <c r="D211" s="19"/>
      <c r="E211" s="19"/>
      <c r="F211" s="23" t="s">
        <v>146</v>
      </c>
      <c r="G211" s="79"/>
      <c r="H211" s="223"/>
      <c r="I211" s="260"/>
    </row>
    <row r="212" spans="2:9" s="165" customFormat="1" ht="24" customHeight="1" x14ac:dyDescent="0.25">
      <c r="B212" s="53"/>
      <c r="C212" s="20"/>
      <c r="D212" s="19"/>
      <c r="E212" s="19"/>
      <c r="F212" s="23"/>
      <c r="G212" s="79"/>
      <c r="H212" s="223"/>
      <c r="I212" s="260"/>
    </row>
    <row r="213" spans="2:9" s="165" customFormat="1" ht="24" customHeight="1" x14ac:dyDescent="0.25">
      <c r="B213" s="53"/>
      <c r="C213" s="20" t="s">
        <v>147</v>
      </c>
      <c r="D213" s="19"/>
      <c r="E213" s="19"/>
      <c r="F213" s="23" t="s">
        <v>146</v>
      </c>
      <c r="G213" s="79"/>
      <c r="H213" s="223"/>
      <c r="I213" s="260"/>
    </row>
    <row r="214" spans="2:9" s="165" customFormat="1" ht="24" customHeight="1" x14ac:dyDescent="0.25">
      <c r="B214" s="53"/>
      <c r="C214" s="20"/>
      <c r="D214" s="19"/>
      <c r="E214" s="19"/>
      <c r="F214" s="23"/>
      <c r="G214" s="79"/>
      <c r="H214" s="223"/>
      <c r="I214" s="260"/>
    </row>
    <row r="215" spans="2:9" s="165" customFormat="1" ht="24" customHeight="1" x14ac:dyDescent="0.25">
      <c r="B215" s="28" t="s">
        <v>148</v>
      </c>
      <c r="C215" s="54" t="s">
        <v>149</v>
      </c>
      <c r="D215" s="29"/>
      <c r="E215" s="19"/>
      <c r="F215" s="23"/>
      <c r="G215" s="79"/>
      <c r="H215" s="223"/>
      <c r="I215" s="260"/>
    </row>
    <row r="216" spans="2:9" s="165" customFormat="1" ht="24" customHeight="1" x14ac:dyDescent="0.25">
      <c r="B216" s="31"/>
      <c r="C216" s="20"/>
      <c r="D216" s="19"/>
      <c r="E216" s="19"/>
      <c r="F216" s="23"/>
      <c r="G216" s="79"/>
      <c r="H216" s="223"/>
      <c r="I216" s="260"/>
    </row>
    <row r="217" spans="2:9" s="165" customFormat="1" ht="24" customHeight="1" x14ac:dyDescent="0.25">
      <c r="B217" s="31"/>
      <c r="C217" s="20" t="s">
        <v>150</v>
      </c>
      <c r="D217" s="19"/>
      <c r="E217" s="19"/>
      <c r="F217" s="23" t="s">
        <v>146</v>
      </c>
      <c r="G217" s="79"/>
      <c r="H217" s="223"/>
      <c r="I217" s="260"/>
    </row>
    <row r="218" spans="2:9" s="165" customFormat="1" ht="24" customHeight="1" thickBot="1" x14ac:dyDescent="0.3">
      <c r="B218" s="239"/>
      <c r="C218" s="304"/>
      <c r="D218" s="227"/>
      <c r="E218" s="227"/>
      <c r="F218" s="237"/>
      <c r="G218" s="305"/>
      <c r="H218" s="231"/>
      <c r="I218" s="294"/>
    </row>
    <row r="219" spans="2:9" s="165" customFormat="1" ht="24" customHeight="1" thickBot="1" x14ac:dyDescent="0.3">
      <c r="B219" s="33" t="s">
        <v>151</v>
      </c>
      <c r="C219" s="34"/>
      <c r="D219" s="34"/>
      <c r="E219" s="34"/>
      <c r="F219" s="34"/>
      <c r="G219" s="35"/>
      <c r="H219" s="171"/>
      <c r="I219" s="172"/>
    </row>
    <row r="220" spans="2:9" s="165" customFormat="1" ht="24" customHeight="1" x14ac:dyDescent="0.25">
      <c r="B220" s="5"/>
      <c r="C220" s="5"/>
      <c r="D220" s="5"/>
      <c r="E220" s="5"/>
      <c r="F220" s="111"/>
      <c r="G220" s="80"/>
      <c r="H220" s="98"/>
      <c r="I220" s="164"/>
    </row>
    <row r="221" spans="2:9" s="165" customFormat="1" ht="24" customHeight="1" thickBot="1" x14ac:dyDescent="0.3">
      <c r="B221" s="13"/>
      <c r="C221" s="38"/>
      <c r="D221" s="38"/>
      <c r="E221" s="38"/>
      <c r="F221" s="112"/>
      <c r="G221" s="39"/>
      <c r="H221" s="59"/>
      <c r="I221" s="190"/>
    </row>
    <row r="222" spans="2:9" s="165" customFormat="1" ht="24" customHeight="1" x14ac:dyDescent="0.25">
      <c r="B222" s="64" t="s">
        <v>2</v>
      </c>
      <c r="C222" s="9" t="s">
        <v>3</v>
      </c>
      <c r="D222" s="9"/>
      <c r="E222" s="9"/>
      <c r="F222" s="10" t="s">
        <v>4</v>
      </c>
      <c r="G222" s="11" t="s">
        <v>5</v>
      </c>
      <c r="H222" s="11" t="s">
        <v>6</v>
      </c>
      <c r="I222" s="182" t="s">
        <v>7</v>
      </c>
    </row>
    <row r="223" spans="2:9" s="165" customFormat="1" ht="24" customHeight="1" thickBot="1" x14ac:dyDescent="0.3">
      <c r="B223" s="68"/>
      <c r="C223" s="13"/>
      <c r="D223" s="13"/>
      <c r="E223" s="13"/>
      <c r="F223" s="70"/>
      <c r="G223" s="15"/>
      <c r="H223" s="191" t="s">
        <v>8</v>
      </c>
      <c r="I223" s="184" t="s">
        <v>8</v>
      </c>
    </row>
    <row r="224" spans="2:9" s="165" customFormat="1" ht="24" customHeight="1" x14ac:dyDescent="0.25">
      <c r="B224" s="268"/>
      <c r="C224" s="248"/>
      <c r="D224" s="255"/>
      <c r="E224" s="255"/>
      <c r="F224" s="265"/>
      <c r="G224" s="266"/>
      <c r="H224" s="269"/>
      <c r="I224" s="270"/>
    </row>
    <row r="225" spans="2:9" s="165" customFormat="1" ht="24" customHeight="1" x14ac:dyDescent="0.25">
      <c r="B225" s="85">
        <v>3300</v>
      </c>
      <c r="C225" s="54" t="s">
        <v>170</v>
      </c>
      <c r="D225" s="19"/>
      <c r="E225" s="19"/>
      <c r="F225" s="23"/>
      <c r="G225" s="86"/>
      <c r="H225" s="60"/>
      <c r="I225" s="264"/>
    </row>
    <row r="226" spans="2:9" s="165" customFormat="1" ht="24" customHeight="1" x14ac:dyDescent="0.25">
      <c r="B226" s="82"/>
      <c r="C226" s="20"/>
      <c r="D226" s="19"/>
      <c r="E226" s="19"/>
      <c r="F226" s="23"/>
      <c r="G226" s="86"/>
      <c r="H226" s="60"/>
      <c r="I226" s="264"/>
    </row>
    <row r="227" spans="2:9" s="165" customFormat="1" ht="24" customHeight="1" x14ac:dyDescent="0.25">
      <c r="B227" s="87" t="s">
        <v>171</v>
      </c>
      <c r="C227" s="54" t="s">
        <v>172</v>
      </c>
      <c r="D227" s="19"/>
      <c r="E227" s="19"/>
      <c r="F227" s="23"/>
      <c r="G227" s="21"/>
      <c r="H227" s="60"/>
      <c r="I227" s="264"/>
    </row>
    <row r="228" spans="2:9" s="165" customFormat="1" ht="24" customHeight="1" x14ac:dyDescent="0.25">
      <c r="B228" s="82"/>
      <c r="C228" s="54"/>
      <c r="D228" s="19"/>
      <c r="E228" s="19"/>
      <c r="F228" s="23"/>
      <c r="G228" s="21"/>
      <c r="H228" s="60"/>
      <c r="I228" s="264"/>
    </row>
    <row r="229" spans="2:9" s="165" customFormat="1" ht="24" customHeight="1" x14ac:dyDescent="0.25">
      <c r="B229" s="82"/>
      <c r="C229" s="660" t="s">
        <v>173</v>
      </c>
      <c r="D229" s="661"/>
      <c r="E229" s="662"/>
      <c r="F229" s="23"/>
      <c r="G229" s="73"/>
      <c r="H229" s="223"/>
      <c r="I229" s="260"/>
    </row>
    <row r="230" spans="2:9" s="165" customFormat="1" ht="24" customHeight="1" x14ac:dyDescent="0.25">
      <c r="B230" s="82"/>
      <c r="C230" s="25"/>
      <c r="D230" s="26"/>
      <c r="E230" s="26"/>
      <c r="F230" s="23"/>
      <c r="G230" s="73"/>
      <c r="H230" s="223"/>
      <c r="I230" s="260"/>
    </row>
    <row r="231" spans="2:9" s="165" customFormat="1" ht="24" customHeight="1" x14ac:dyDescent="0.25">
      <c r="B231" s="82"/>
      <c r="C231" s="20" t="s">
        <v>239</v>
      </c>
      <c r="D231" s="19"/>
      <c r="E231" s="19"/>
      <c r="F231" s="23" t="s">
        <v>54</v>
      </c>
      <c r="G231" s="73"/>
      <c r="H231" s="223"/>
      <c r="I231" s="260"/>
    </row>
    <row r="232" spans="2:9" s="165" customFormat="1" ht="24" customHeight="1" x14ac:dyDescent="0.25">
      <c r="B232" s="82"/>
      <c r="C232" s="20"/>
      <c r="D232" s="19"/>
      <c r="E232" s="19"/>
      <c r="F232" s="23"/>
      <c r="G232" s="73"/>
      <c r="H232" s="223"/>
      <c r="I232" s="260"/>
    </row>
    <row r="233" spans="2:9" s="165" customFormat="1" ht="24" customHeight="1" x14ac:dyDescent="0.25">
      <c r="B233" s="82"/>
      <c r="C233" s="20" t="s">
        <v>174</v>
      </c>
      <c r="D233" s="19"/>
      <c r="E233" s="19"/>
      <c r="F233" s="23" t="s">
        <v>54</v>
      </c>
      <c r="G233" s="73"/>
      <c r="H233" s="223"/>
      <c r="I233" s="260"/>
    </row>
    <row r="234" spans="2:9" s="165" customFormat="1" ht="24" customHeight="1" x14ac:dyDescent="0.25">
      <c r="B234" s="82"/>
      <c r="C234" s="20"/>
      <c r="D234" s="19"/>
      <c r="E234" s="19"/>
      <c r="F234" s="23"/>
      <c r="G234" s="73"/>
      <c r="H234" s="223"/>
      <c r="I234" s="260"/>
    </row>
    <row r="235" spans="2:9" s="165" customFormat="1" ht="24" customHeight="1" x14ac:dyDescent="0.25">
      <c r="B235" s="81" t="s">
        <v>175</v>
      </c>
      <c r="C235" s="660" t="s">
        <v>176</v>
      </c>
      <c r="D235" s="661"/>
      <c r="E235" s="662"/>
      <c r="F235" s="23" t="s">
        <v>54</v>
      </c>
      <c r="G235" s="223"/>
      <c r="H235" s="223"/>
      <c r="I235" s="260"/>
    </row>
    <row r="236" spans="2:9" s="165" customFormat="1" ht="24" customHeight="1" x14ac:dyDescent="0.25">
      <c r="B236" s="82"/>
      <c r="C236" s="20"/>
      <c r="D236" s="19"/>
      <c r="E236" s="19"/>
      <c r="F236" s="23"/>
      <c r="G236" s="73"/>
      <c r="H236" s="73"/>
      <c r="I236" s="224"/>
    </row>
    <row r="237" spans="2:9" s="165" customFormat="1" ht="24" customHeight="1" x14ac:dyDescent="0.25">
      <c r="B237" s="56"/>
      <c r="C237" s="20"/>
      <c r="D237" s="19"/>
      <c r="E237" s="19"/>
      <c r="F237" s="23"/>
      <c r="G237" s="245"/>
      <c r="H237" s="73"/>
      <c r="I237" s="224"/>
    </row>
    <row r="238" spans="2:9" s="165" customFormat="1" ht="24" customHeight="1" x14ac:dyDescent="0.25">
      <c r="B238" s="81" t="s">
        <v>177</v>
      </c>
      <c r="C238" s="20" t="s">
        <v>178</v>
      </c>
      <c r="D238" s="19"/>
      <c r="E238" s="19"/>
      <c r="F238" s="23" t="s">
        <v>88</v>
      </c>
      <c r="G238" s="245">
        <v>570</v>
      </c>
      <c r="H238" s="73"/>
      <c r="I238" s="224">
        <f>G238*H238</f>
        <v>0</v>
      </c>
    </row>
    <row r="239" spans="2:9" s="165" customFormat="1" ht="24" customHeight="1" x14ac:dyDescent="0.25">
      <c r="B239" s="56"/>
      <c r="C239" s="20"/>
      <c r="D239" s="19"/>
      <c r="E239" s="19"/>
      <c r="F239" s="23"/>
      <c r="G239" s="245"/>
      <c r="H239" s="73"/>
      <c r="I239" s="224"/>
    </row>
    <row r="240" spans="2:9" s="165" customFormat="1" ht="24" customHeight="1" x14ac:dyDescent="0.25">
      <c r="B240" s="81" t="s">
        <v>179</v>
      </c>
      <c r="C240" s="20" t="s">
        <v>180</v>
      </c>
      <c r="D240" s="19"/>
      <c r="E240" s="19"/>
      <c r="F240" s="23" t="s">
        <v>88</v>
      </c>
      <c r="G240" s="245"/>
      <c r="H240" s="73"/>
      <c r="I240" s="224"/>
    </row>
    <row r="241" spans="2:9" s="165" customFormat="1" ht="24" customHeight="1" thickBot="1" x14ac:dyDescent="0.3">
      <c r="B241" s="302"/>
      <c r="C241" s="240"/>
      <c r="D241" s="227"/>
      <c r="E241" s="227"/>
      <c r="F241" s="237"/>
      <c r="G241" s="303"/>
      <c r="H241" s="238"/>
      <c r="I241" s="232"/>
    </row>
    <row r="242" spans="2:9" s="165" customFormat="1" ht="24" customHeight="1" thickBot="1" x14ac:dyDescent="0.3">
      <c r="B242" s="76" t="s">
        <v>181</v>
      </c>
      <c r="C242" s="77"/>
      <c r="D242" s="77"/>
      <c r="E242" s="77"/>
      <c r="F242" s="77"/>
      <c r="G242" s="78"/>
      <c r="H242" s="185"/>
      <c r="I242" s="186">
        <f>SUM(I234:I241)</f>
        <v>0</v>
      </c>
    </row>
    <row r="243" spans="2:9" s="165" customFormat="1" ht="24" customHeight="1" x14ac:dyDescent="0.25">
      <c r="B243" s="9"/>
      <c r="C243" s="36"/>
      <c r="D243" s="36"/>
      <c r="E243" s="36"/>
      <c r="F243" s="36"/>
      <c r="G243" s="37"/>
      <c r="H243" s="173"/>
      <c r="I243" s="93"/>
    </row>
    <row r="244" spans="2:9" s="165" customFormat="1" ht="24" customHeight="1" thickBot="1" x14ac:dyDescent="0.3">
      <c r="B244" s="13"/>
      <c r="C244" s="5"/>
      <c r="D244" s="5"/>
      <c r="E244" s="5"/>
      <c r="F244" s="5"/>
      <c r="G244" s="6"/>
      <c r="H244" s="80"/>
      <c r="I244" s="94"/>
    </row>
    <row r="245" spans="2:9" s="165" customFormat="1" ht="24" customHeight="1" x14ac:dyDescent="0.25">
      <c r="B245" s="8" t="s">
        <v>2</v>
      </c>
      <c r="C245" s="9"/>
      <c r="D245" s="9" t="s">
        <v>3</v>
      </c>
      <c r="E245" s="9"/>
      <c r="F245" s="67" t="s">
        <v>4</v>
      </c>
      <c r="G245" s="11" t="s">
        <v>5</v>
      </c>
      <c r="H245" s="11" t="s">
        <v>6</v>
      </c>
      <c r="I245" s="167" t="s">
        <v>7</v>
      </c>
    </row>
    <row r="246" spans="2:9" s="165" customFormat="1" ht="24" customHeight="1" thickBot="1" x14ac:dyDescent="0.3">
      <c r="B246" s="12"/>
      <c r="C246" s="69"/>
      <c r="D246" s="13"/>
      <c r="E246" s="13"/>
      <c r="F246" s="70"/>
      <c r="G246" s="15"/>
      <c r="H246" s="191" t="s">
        <v>8</v>
      </c>
      <c r="I246" s="169" t="s">
        <v>8</v>
      </c>
    </row>
    <row r="247" spans="2:9" s="165" customFormat="1" ht="24" customHeight="1" x14ac:dyDescent="0.25">
      <c r="B247" s="242">
        <v>3400</v>
      </c>
      <c r="C247" s="248" t="s">
        <v>182</v>
      </c>
      <c r="D247" s="249"/>
      <c r="E247" s="243"/>
      <c r="F247" s="261"/>
      <c r="G247" s="251"/>
      <c r="H247" s="252"/>
      <c r="I247" s="253"/>
    </row>
    <row r="248" spans="2:9" s="165" customFormat="1" ht="24" customHeight="1" x14ac:dyDescent="0.25">
      <c r="B248" s="85"/>
      <c r="C248" s="54" t="s">
        <v>183</v>
      </c>
      <c r="D248" s="19"/>
      <c r="E248" s="19"/>
      <c r="F248" s="47"/>
      <c r="G248" s="86"/>
      <c r="H248" s="101"/>
      <c r="I248" s="224"/>
    </row>
    <row r="249" spans="2:9" s="165" customFormat="1" ht="24" customHeight="1" x14ac:dyDescent="0.25">
      <c r="B249" s="82"/>
      <c r="C249" s="20"/>
      <c r="D249" s="19"/>
      <c r="E249" s="19"/>
      <c r="F249" s="23"/>
      <c r="G249" s="86"/>
      <c r="H249" s="101"/>
      <c r="I249" s="224"/>
    </row>
    <row r="250" spans="2:9" s="165" customFormat="1" ht="24" customHeight="1" x14ac:dyDescent="0.25">
      <c r="B250" s="87" t="s">
        <v>184</v>
      </c>
      <c r="C250" s="54" t="s">
        <v>185</v>
      </c>
      <c r="D250" s="19"/>
      <c r="E250" s="19"/>
      <c r="F250" s="23"/>
      <c r="G250" s="21"/>
      <c r="H250" s="254"/>
      <c r="I250" s="224"/>
    </row>
    <row r="251" spans="2:9" s="165" customFormat="1" ht="24" customHeight="1" x14ac:dyDescent="0.25">
      <c r="B251" s="82"/>
      <c r="C251" s="54"/>
      <c r="D251" s="19"/>
      <c r="E251" s="19"/>
      <c r="F251" s="23"/>
      <c r="G251" s="21"/>
      <c r="H251" s="254"/>
      <c r="I251" s="224"/>
    </row>
    <row r="252" spans="2:9" s="165" customFormat="1" ht="24" customHeight="1" x14ac:dyDescent="0.25">
      <c r="B252" s="56"/>
      <c r="C252" s="20" t="s">
        <v>187</v>
      </c>
      <c r="D252" s="19"/>
      <c r="E252" s="19"/>
      <c r="F252" s="23"/>
      <c r="G252" s="73"/>
      <c r="H252" s="223"/>
      <c r="I252" s="224"/>
    </row>
    <row r="253" spans="2:9" s="165" customFormat="1" ht="24" customHeight="1" x14ac:dyDescent="0.25">
      <c r="B253" s="56"/>
      <c r="C253" s="20"/>
      <c r="D253" s="19"/>
      <c r="E253" s="19"/>
      <c r="F253" s="23"/>
      <c r="G253" s="73"/>
      <c r="H253" s="223"/>
      <c r="I253" s="260"/>
    </row>
    <row r="254" spans="2:9" s="165" customFormat="1" ht="24" customHeight="1" x14ac:dyDescent="0.25">
      <c r="B254" s="88"/>
      <c r="C254" s="20" t="s">
        <v>188</v>
      </c>
      <c r="D254" s="19"/>
      <c r="E254" s="19"/>
      <c r="F254" s="23" t="s">
        <v>54</v>
      </c>
      <c r="G254" s="73"/>
      <c r="H254" s="223"/>
      <c r="I254" s="264"/>
    </row>
    <row r="255" spans="2:9" s="165" customFormat="1" ht="24" customHeight="1" x14ac:dyDescent="0.25">
      <c r="B255" s="56"/>
      <c r="C255" s="20" t="s">
        <v>186</v>
      </c>
      <c r="D255" s="19"/>
      <c r="E255" s="19"/>
      <c r="F255" s="23"/>
      <c r="G255" s="267"/>
      <c r="H255" s="223"/>
      <c r="I255" s="264"/>
    </row>
    <row r="256" spans="2:9" s="165" customFormat="1" ht="24" customHeight="1" x14ac:dyDescent="0.25">
      <c r="B256" s="56"/>
      <c r="C256" s="20"/>
      <c r="D256" s="19"/>
      <c r="E256" s="19"/>
      <c r="F256" s="23"/>
      <c r="G256" s="245"/>
      <c r="H256" s="223"/>
      <c r="I256" s="264"/>
    </row>
    <row r="257" spans="2:9" s="165" customFormat="1" ht="24" customHeight="1" x14ac:dyDescent="0.25">
      <c r="B257" s="56"/>
      <c r="C257" s="20" t="s">
        <v>189</v>
      </c>
      <c r="D257" s="19"/>
      <c r="E257" s="19"/>
      <c r="F257" s="23"/>
      <c r="G257" s="245"/>
      <c r="H257" s="223"/>
      <c r="I257" s="264"/>
    </row>
    <row r="258" spans="2:9" s="165" customFormat="1" ht="24" customHeight="1" x14ac:dyDescent="0.25">
      <c r="B258" s="56"/>
      <c r="C258" s="20"/>
      <c r="D258" s="19"/>
      <c r="E258" s="19"/>
      <c r="F258" s="23"/>
      <c r="G258" s="245"/>
      <c r="H258" s="223"/>
      <c r="I258" s="264"/>
    </row>
    <row r="259" spans="2:9" s="165" customFormat="1" ht="24" customHeight="1" x14ac:dyDescent="0.25">
      <c r="B259" s="56"/>
      <c r="C259" s="20" t="s">
        <v>191</v>
      </c>
      <c r="D259" s="19"/>
      <c r="E259" s="19"/>
      <c r="F259" s="23" t="s">
        <v>54</v>
      </c>
      <c r="G259" s="73"/>
      <c r="H259" s="223"/>
      <c r="I259" s="264"/>
    </row>
    <row r="260" spans="2:9" s="165" customFormat="1" ht="24" customHeight="1" x14ac:dyDescent="0.25">
      <c r="B260" s="56"/>
      <c r="C260" s="20"/>
      <c r="D260" s="19"/>
      <c r="E260" s="19"/>
      <c r="F260" s="23"/>
      <c r="G260" s="245"/>
      <c r="H260" s="223"/>
      <c r="I260" s="264"/>
    </row>
    <row r="261" spans="2:9" s="165" customFormat="1" ht="24" customHeight="1" x14ac:dyDescent="0.25">
      <c r="B261" s="56"/>
      <c r="C261" s="20" t="s">
        <v>190</v>
      </c>
      <c r="D261" s="19"/>
      <c r="E261" s="19"/>
      <c r="F261" s="23"/>
      <c r="G261" s="245"/>
      <c r="H261" s="223"/>
      <c r="I261" s="264"/>
    </row>
    <row r="262" spans="2:9" s="165" customFormat="1" ht="24" customHeight="1" x14ac:dyDescent="0.25">
      <c r="B262" s="56"/>
      <c r="C262" s="20"/>
      <c r="D262" s="19"/>
      <c r="E262" s="19"/>
      <c r="F262" s="23"/>
      <c r="G262" s="245"/>
      <c r="H262" s="223"/>
      <c r="I262" s="264"/>
    </row>
    <row r="263" spans="2:9" s="165" customFormat="1" ht="24" customHeight="1" x14ac:dyDescent="0.25">
      <c r="B263" s="56"/>
      <c r="C263" s="20" t="s">
        <v>191</v>
      </c>
      <c r="D263" s="19"/>
      <c r="E263" s="19"/>
      <c r="F263" s="23" t="s">
        <v>54</v>
      </c>
      <c r="G263" s="73"/>
      <c r="H263" s="223"/>
      <c r="I263" s="264"/>
    </row>
    <row r="264" spans="2:9" s="165" customFormat="1" ht="24" customHeight="1" x14ac:dyDescent="0.25">
      <c r="B264" s="81"/>
      <c r="C264" s="20"/>
      <c r="D264" s="19"/>
      <c r="E264" s="19"/>
      <c r="F264" s="23"/>
      <c r="G264" s="86"/>
      <c r="H264" s="60"/>
      <c r="I264" s="264"/>
    </row>
    <row r="265" spans="2:9" s="165" customFormat="1" ht="24" customHeight="1" x14ac:dyDescent="0.25">
      <c r="B265" s="81" t="s">
        <v>192</v>
      </c>
      <c r="C265" s="20" t="s">
        <v>240</v>
      </c>
      <c r="D265" s="19"/>
      <c r="E265" s="19"/>
      <c r="F265" s="23" t="s">
        <v>88</v>
      </c>
      <c r="G265" s="86"/>
      <c r="H265" s="60"/>
      <c r="I265" s="264"/>
    </row>
    <row r="266" spans="2:9" s="165" customFormat="1" ht="24" customHeight="1" x14ac:dyDescent="0.25">
      <c r="B266" s="56"/>
      <c r="C266" s="20"/>
      <c r="D266" s="19"/>
      <c r="E266" s="19"/>
      <c r="F266" s="23"/>
      <c r="G266" s="86"/>
      <c r="H266" s="60"/>
      <c r="I266" s="264"/>
    </row>
    <row r="267" spans="2:9" s="165" customFormat="1" ht="24" customHeight="1" x14ac:dyDescent="0.25">
      <c r="B267" s="81" t="s">
        <v>193</v>
      </c>
      <c r="C267" s="20" t="s">
        <v>194</v>
      </c>
      <c r="D267" s="19"/>
      <c r="E267" s="19"/>
      <c r="F267" s="23" t="s">
        <v>54</v>
      </c>
      <c r="G267" s="86"/>
      <c r="H267" s="60"/>
      <c r="I267" s="264"/>
    </row>
    <row r="268" spans="2:9" s="165" customFormat="1" ht="24" customHeight="1" thickBot="1" x14ac:dyDescent="0.3">
      <c r="B268" s="302"/>
      <c r="C268" s="240"/>
      <c r="D268" s="227"/>
      <c r="E268" s="227"/>
      <c r="F268" s="237"/>
      <c r="G268" s="301"/>
      <c r="H268" s="241"/>
      <c r="I268" s="232"/>
    </row>
    <row r="269" spans="2:9" s="165" customFormat="1" ht="24" customHeight="1" thickBot="1" x14ac:dyDescent="0.3">
      <c r="B269" s="33" t="s">
        <v>195</v>
      </c>
      <c r="C269" s="89"/>
      <c r="D269" s="90"/>
      <c r="E269" s="89"/>
      <c r="F269" s="91"/>
      <c r="G269" s="92"/>
      <c r="H269" s="116"/>
      <c r="I269" s="172"/>
    </row>
    <row r="270" spans="2:9" ht="12.5" customHeight="1" x14ac:dyDescent="0.25"/>
    <row r="271" spans="2:9" ht="20.149999999999999" customHeight="1" x14ac:dyDescent="0.25">
      <c r="B271" s="4" t="s">
        <v>209</v>
      </c>
      <c r="C271" s="4"/>
      <c r="G271" s="6"/>
      <c r="H271" s="80"/>
      <c r="I271" s="6"/>
    </row>
    <row r="272" spans="2:9" ht="20.149999999999999" customHeight="1" thickBot="1" x14ac:dyDescent="0.3">
      <c r="B272" s="97"/>
      <c r="C272" s="97"/>
      <c r="F272" s="111"/>
      <c r="G272" s="80"/>
      <c r="H272" s="80"/>
      <c r="I272" s="6"/>
    </row>
    <row r="273" spans="2:9" ht="25" customHeight="1" thickBot="1" x14ac:dyDescent="0.3">
      <c r="B273" s="114" t="s">
        <v>210</v>
      </c>
      <c r="C273" s="115"/>
      <c r="D273" s="89" t="s">
        <v>3</v>
      </c>
      <c r="E273" s="89"/>
      <c r="F273" s="91"/>
      <c r="G273" s="116"/>
      <c r="H273" s="205"/>
      <c r="I273" s="172" t="s">
        <v>211</v>
      </c>
    </row>
    <row r="274" spans="2:9" ht="25" customHeight="1" x14ac:dyDescent="0.25">
      <c r="B274" s="131">
        <v>1300</v>
      </c>
      <c r="C274" s="117"/>
      <c r="D274" s="118" t="s">
        <v>212</v>
      </c>
      <c r="E274" s="119"/>
      <c r="F274" s="120"/>
      <c r="G274" s="121"/>
      <c r="H274" s="206"/>
      <c r="I274" s="207">
        <f>I33</f>
        <v>0</v>
      </c>
    </row>
    <row r="275" spans="2:9" ht="25" customHeight="1" x14ac:dyDescent="0.25">
      <c r="B275" s="131">
        <v>1400</v>
      </c>
      <c r="C275" s="117"/>
      <c r="D275" s="5" t="s">
        <v>213</v>
      </c>
      <c r="F275" s="122"/>
      <c r="G275" s="121"/>
      <c r="H275" s="206"/>
      <c r="I275" s="207"/>
    </row>
    <row r="276" spans="2:9" ht="25" customHeight="1" x14ac:dyDescent="0.25">
      <c r="B276" s="131">
        <v>1500</v>
      </c>
      <c r="C276" s="117"/>
      <c r="D276" s="123" t="s">
        <v>34</v>
      </c>
      <c r="E276" s="123"/>
      <c r="F276" s="124"/>
      <c r="G276" s="121"/>
      <c r="H276" s="208"/>
      <c r="I276" s="209">
        <f>I65</f>
        <v>0</v>
      </c>
    </row>
    <row r="277" spans="2:9" ht="25" customHeight="1" x14ac:dyDescent="0.25">
      <c r="B277" s="125">
        <v>1700</v>
      </c>
      <c r="C277" s="126"/>
      <c r="D277" s="123" t="s">
        <v>48</v>
      </c>
      <c r="E277" s="123"/>
      <c r="F277" s="127"/>
      <c r="G277" s="128"/>
      <c r="H277" s="208"/>
      <c r="I277" s="209"/>
    </row>
    <row r="278" spans="2:9" ht="25" customHeight="1" x14ac:dyDescent="0.25">
      <c r="B278" s="131" t="s">
        <v>64</v>
      </c>
      <c r="C278" s="129"/>
      <c r="D278" s="118" t="s">
        <v>65</v>
      </c>
      <c r="E278" s="122"/>
      <c r="F278" s="124"/>
      <c r="G278" s="121"/>
      <c r="H278" s="206"/>
      <c r="I278" s="207">
        <f>I132</f>
        <v>883879120</v>
      </c>
    </row>
    <row r="279" spans="2:9" ht="25" customHeight="1" x14ac:dyDescent="0.25">
      <c r="B279" s="130">
        <v>2100</v>
      </c>
      <c r="C279" s="117"/>
      <c r="D279" s="118" t="s">
        <v>93</v>
      </c>
      <c r="E279" s="119"/>
      <c r="F279" s="124"/>
      <c r="G279" s="121"/>
      <c r="H279" s="206"/>
      <c r="I279" s="207">
        <f>I171</f>
        <v>0</v>
      </c>
    </row>
    <row r="280" spans="2:9" ht="25" customHeight="1" x14ac:dyDescent="0.25">
      <c r="B280" s="131">
        <v>2200</v>
      </c>
      <c r="C280" s="117"/>
      <c r="D280" s="122" t="s">
        <v>116</v>
      </c>
      <c r="E280" s="122"/>
      <c r="F280" s="124"/>
      <c r="G280" s="121"/>
      <c r="H280" s="206"/>
      <c r="I280" s="207"/>
    </row>
    <row r="281" spans="2:9" ht="25" customHeight="1" x14ac:dyDescent="0.25">
      <c r="B281" s="63">
        <v>2300</v>
      </c>
      <c r="C281" s="52"/>
      <c r="D281" s="5" t="s">
        <v>246</v>
      </c>
      <c r="F281" s="111"/>
      <c r="G281" s="80"/>
      <c r="H281" s="192"/>
      <c r="I281" s="170"/>
    </row>
    <row r="282" spans="2:9" ht="25" customHeight="1" x14ac:dyDescent="0.25">
      <c r="B282" s="131">
        <v>2500</v>
      </c>
      <c r="C282" s="132"/>
      <c r="D282" s="118" t="s">
        <v>247</v>
      </c>
      <c r="E282" s="122"/>
      <c r="F282" s="124"/>
      <c r="G282" s="121"/>
      <c r="H282" s="206"/>
      <c r="I282" s="207"/>
    </row>
    <row r="283" spans="2:9" ht="25" customHeight="1" x14ac:dyDescent="0.25">
      <c r="B283" s="131">
        <v>2600</v>
      </c>
      <c r="C283" s="132"/>
      <c r="D283" s="118" t="s">
        <v>214</v>
      </c>
      <c r="E283" s="122"/>
      <c r="F283" s="124"/>
      <c r="G283" s="121"/>
      <c r="H283" s="206"/>
      <c r="I283" s="207"/>
    </row>
    <row r="284" spans="2:9" ht="25" customHeight="1" x14ac:dyDescent="0.25">
      <c r="B284" s="131">
        <v>3300</v>
      </c>
      <c r="C284" s="132"/>
      <c r="D284" s="122" t="s">
        <v>215</v>
      </c>
      <c r="E284" s="122"/>
      <c r="F284" s="124"/>
      <c r="G284" s="121"/>
      <c r="H284" s="206"/>
      <c r="I284" s="207">
        <f>I242</f>
        <v>0</v>
      </c>
    </row>
    <row r="285" spans="2:9" ht="25" customHeight="1" x14ac:dyDescent="0.25">
      <c r="B285" s="131">
        <v>3400</v>
      </c>
      <c r="C285" s="132"/>
      <c r="D285" s="122" t="s">
        <v>216</v>
      </c>
      <c r="E285" s="122"/>
      <c r="F285" s="124"/>
      <c r="G285" s="121"/>
      <c r="H285" s="206"/>
      <c r="I285" s="207"/>
    </row>
    <row r="286" spans="2:9" ht="25" customHeight="1" x14ac:dyDescent="0.25">
      <c r="B286" s="131">
        <v>3600</v>
      </c>
      <c r="C286" s="132"/>
      <c r="D286" s="122" t="s">
        <v>217</v>
      </c>
      <c r="E286" s="122"/>
      <c r="F286" s="124"/>
      <c r="G286" s="121"/>
      <c r="H286" s="206"/>
      <c r="I286" s="207"/>
    </row>
    <row r="287" spans="2:9" ht="25" customHeight="1" x14ac:dyDescent="0.25">
      <c r="B287" s="131">
        <v>4100</v>
      </c>
      <c r="C287" s="132"/>
      <c r="D287" s="122" t="s">
        <v>218</v>
      </c>
      <c r="E287" s="122"/>
      <c r="F287" s="124"/>
      <c r="G287" s="121"/>
      <c r="H287" s="206"/>
      <c r="I287" s="207"/>
    </row>
    <row r="288" spans="2:9" ht="25" customHeight="1" x14ac:dyDescent="0.25">
      <c r="B288" s="130">
        <v>4200</v>
      </c>
      <c r="C288" s="133"/>
      <c r="D288" s="134" t="s">
        <v>219</v>
      </c>
      <c r="E288" s="135"/>
      <c r="F288" s="122"/>
      <c r="G288" s="121"/>
      <c r="H288" s="206"/>
      <c r="I288" s="207"/>
    </row>
    <row r="289" spans="2:11" ht="25" customHeight="1" x14ac:dyDescent="0.25">
      <c r="B289" s="130">
        <v>4900</v>
      </c>
      <c r="C289" s="133"/>
      <c r="D289" s="679" t="s">
        <v>196</v>
      </c>
      <c r="E289" s="680"/>
      <c r="F289" s="680"/>
      <c r="G289" s="680"/>
      <c r="H289" s="681"/>
      <c r="I289" s="207"/>
    </row>
    <row r="290" spans="2:11" ht="25" customHeight="1" x14ac:dyDescent="0.25">
      <c r="B290" s="131">
        <v>5400</v>
      </c>
      <c r="C290" s="132"/>
      <c r="D290" s="122" t="s">
        <v>220</v>
      </c>
      <c r="E290" s="122"/>
      <c r="F290" s="124"/>
      <c r="G290" s="121"/>
      <c r="H290" s="206"/>
      <c r="I290" s="207"/>
    </row>
    <row r="291" spans="2:11" ht="25" customHeight="1" x14ac:dyDescent="0.25">
      <c r="B291" s="131">
        <v>5500</v>
      </c>
      <c r="C291" s="132"/>
      <c r="D291" s="122" t="s">
        <v>198</v>
      </c>
      <c r="E291" s="122"/>
      <c r="F291" s="124"/>
      <c r="G291" s="121"/>
      <c r="H291" s="206"/>
      <c r="I291" s="207"/>
    </row>
    <row r="292" spans="2:11" ht="25" customHeight="1" x14ac:dyDescent="0.25">
      <c r="B292" s="130">
        <v>6100</v>
      </c>
      <c r="C292" s="133"/>
      <c r="D292" s="135" t="s">
        <v>221</v>
      </c>
      <c r="E292" s="135"/>
      <c r="F292" s="124"/>
      <c r="G292" s="121"/>
      <c r="H292" s="206"/>
      <c r="I292" s="207"/>
    </row>
    <row r="293" spans="2:11" ht="25" customHeight="1" x14ac:dyDescent="0.25">
      <c r="B293" s="130">
        <v>6200</v>
      </c>
      <c r="C293" s="133"/>
      <c r="D293" s="135" t="s">
        <v>222</v>
      </c>
      <c r="E293" s="135"/>
      <c r="F293" s="124"/>
      <c r="G293" s="121"/>
      <c r="H293" s="206"/>
      <c r="I293" s="207"/>
    </row>
    <row r="294" spans="2:11" ht="25" customHeight="1" x14ac:dyDescent="0.25">
      <c r="B294" s="130">
        <v>6300</v>
      </c>
      <c r="C294" s="133"/>
      <c r="D294" s="135" t="s">
        <v>223</v>
      </c>
      <c r="E294" s="135"/>
      <c r="F294" s="124"/>
      <c r="G294" s="121"/>
      <c r="H294" s="206"/>
      <c r="I294" s="207"/>
    </row>
    <row r="295" spans="2:11" ht="25" customHeight="1" x14ac:dyDescent="0.25">
      <c r="B295" s="130">
        <v>6400</v>
      </c>
      <c r="C295" s="133"/>
      <c r="D295" s="135" t="s">
        <v>224</v>
      </c>
      <c r="E295" s="135"/>
      <c r="F295" s="124"/>
      <c r="G295" s="121"/>
      <c r="H295" s="206"/>
      <c r="I295" s="207"/>
    </row>
    <row r="296" spans="2:11" ht="25" customHeight="1" x14ac:dyDescent="0.25">
      <c r="B296" s="130">
        <v>6600</v>
      </c>
      <c r="C296" s="133"/>
      <c r="D296" s="135" t="s">
        <v>225</v>
      </c>
      <c r="E296" s="135"/>
      <c r="F296" s="124"/>
      <c r="G296" s="121"/>
      <c r="H296" s="206"/>
      <c r="I296" s="207"/>
    </row>
    <row r="297" spans="2:11" ht="25" customHeight="1" x14ac:dyDescent="0.25">
      <c r="B297" s="130" t="s">
        <v>226</v>
      </c>
      <c r="C297" s="133"/>
      <c r="D297" s="135" t="s">
        <v>227</v>
      </c>
      <c r="E297" s="135"/>
      <c r="F297" s="124"/>
      <c r="G297" s="121"/>
      <c r="H297" s="206"/>
      <c r="I297" s="207"/>
    </row>
    <row r="298" spans="2:11" ht="25" customHeight="1" x14ac:dyDescent="0.25">
      <c r="B298" s="130">
        <v>7100</v>
      </c>
      <c r="C298" s="133"/>
      <c r="D298" s="135" t="s">
        <v>228</v>
      </c>
      <c r="E298" s="135"/>
      <c r="F298" s="124"/>
      <c r="G298" s="121"/>
      <c r="H298" s="206"/>
      <c r="I298" s="207"/>
    </row>
    <row r="299" spans="2:11" ht="25" customHeight="1" thickBot="1" x14ac:dyDescent="0.3">
      <c r="B299" s="210"/>
      <c r="C299" s="211"/>
      <c r="D299" s="212"/>
      <c r="E299" s="212"/>
      <c r="F299" s="213"/>
      <c r="G299" s="214"/>
      <c r="H299" s="215"/>
      <c r="I299" s="216"/>
    </row>
    <row r="300" spans="2:11" ht="25" customHeight="1" thickTop="1" x14ac:dyDescent="0.25">
      <c r="B300" s="217"/>
      <c r="C300" s="136" t="s">
        <v>248</v>
      </c>
      <c r="D300" s="137" t="s">
        <v>209</v>
      </c>
      <c r="E300" s="138"/>
      <c r="F300" s="139"/>
      <c r="G300" s="137"/>
      <c r="H300" s="140"/>
      <c r="I300" s="218">
        <f>SUM(I274:I299)</f>
        <v>883879120</v>
      </c>
    </row>
    <row r="301" spans="2:11" ht="25" customHeight="1" x14ac:dyDescent="0.25">
      <c r="B301" s="219"/>
      <c r="C301" s="141" t="s">
        <v>249</v>
      </c>
      <c r="D301" s="119" t="s">
        <v>250</v>
      </c>
      <c r="E301" s="142"/>
      <c r="F301" s="143"/>
      <c r="G301" s="144"/>
      <c r="H301" s="145"/>
      <c r="I301" s="220">
        <f>0.15*I300</f>
        <v>132581868</v>
      </c>
    </row>
    <row r="302" spans="2:11" ht="25" customHeight="1" thickBot="1" x14ac:dyDescent="0.3">
      <c r="B302" s="219"/>
      <c r="C302" s="141" t="s">
        <v>251</v>
      </c>
      <c r="D302" s="146" t="s">
        <v>252</v>
      </c>
      <c r="E302" s="147"/>
      <c r="F302" s="148"/>
      <c r="G302" s="149"/>
      <c r="H302" s="145"/>
      <c r="I302" s="220">
        <f>SUM(I300:I301)</f>
        <v>1016460988</v>
      </c>
    </row>
    <row r="303" spans="2:11" ht="25" customHeight="1" thickTop="1" thickBot="1" x14ac:dyDescent="0.3">
      <c r="B303" s="150"/>
      <c r="C303" s="151" t="s">
        <v>253</v>
      </c>
      <c r="D303" s="152" t="s">
        <v>229</v>
      </c>
      <c r="E303" s="153"/>
      <c r="F303" s="154"/>
      <c r="G303" s="155"/>
      <c r="H303" s="156"/>
      <c r="I303" s="221">
        <f>0.165*I302</f>
        <v>167716063.02000001</v>
      </c>
    </row>
    <row r="304" spans="2:11" ht="25" customHeight="1" thickTop="1" thickBot="1" x14ac:dyDescent="0.3">
      <c r="B304" s="157" t="s">
        <v>254</v>
      </c>
      <c r="C304" s="158"/>
      <c r="D304" s="159"/>
      <c r="E304" s="160"/>
      <c r="F304" s="161"/>
      <c r="G304" s="162"/>
      <c r="H304" s="163"/>
      <c r="I304" s="309">
        <f>SUM(I302:I303)</f>
        <v>1184177051.02</v>
      </c>
      <c r="K304" s="222"/>
    </row>
    <row r="305" ht="14.5" thickTop="1" x14ac:dyDescent="0.25"/>
  </sheetData>
  <mergeCells count="14">
    <mergeCell ref="D289:H289"/>
    <mergeCell ref="B1:I1"/>
    <mergeCell ref="B5:I5"/>
    <mergeCell ref="C11:E11"/>
    <mergeCell ref="C13:E13"/>
    <mergeCell ref="C15:E15"/>
    <mergeCell ref="C16:E16"/>
    <mergeCell ref="C23:E23"/>
    <mergeCell ref="C29:E29"/>
    <mergeCell ref="C209:E209"/>
    <mergeCell ref="C229:E229"/>
    <mergeCell ref="C235:E235"/>
    <mergeCell ref="C117:E117"/>
    <mergeCell ref="C125:E125"/>
  </mergeCells>
  <printOptions horizontalCentered="1"/>
  <pageMargins left="0.47244094488188981" right="0.27559055118110237" top="0.74803149606299213" bottom="0.9055118110236221" header="0.51181102362204722" footer="0.51181102362204722"/>
  <pageSetup scale="51" orientation="portrait" useFirstPageNumber="1" horizontalDpi="180" verticalDpi="180" r:id="rId1"/>
  <headerFooter alignWithMargins="0">
    <oddHeader xml:space="preserve">&amp;L
&amp;R   </oddHeader>
    <oddFooter>&amp;C&amp;P of &amp;N</oddFooter>
  </headerFooter>
  <rowBreaks count="5" manualBreakCount="5">
    <brk id="66" min="1" max="8" man="1"/>
    <brk id="133" min="1" max="8" man="1"/>
    <brk id="172" min="1" max="8" man="1"/>
    <brk id="220" min="1" max="8" man="1"/>
    <brk id="269" min="1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K325"/>
  <sheetViews>
    <sheetView showGridLines="0" showWhiteSpace="0" view="pageBreakPreview" topLeftCell="A116" zoomScaleNormal="100" zoomScaleSheetLayoutView="100" zoomScalePageLayoutView="79" workbookViewId="0">
      <selection activeCell="H120" sqref="H120:H123"/>
    </sheetView>
  </sheetViews>
  <sheetFormatPr defaultRowHeight="14" x14ac:dyDescent="0.25"/>
  <cols>
    <col min="1" max="1" width="1.26953125" style="5" customWidth="1"/>
    <col min="2" max="2" width="11.36328125" style="5" customWidth="1"/>
    <col min="3" max="4" width="15.7265625" style="5" customWidth="1"/>
    <col min="5" max="5" width="40.54296875" style="5" customWidth="1"/>
    <col min="6" max="6" width="12.36328125" style="5" customWidth="1"/>
    <col min="7" max="7" width="14.36328125" style="106" customWidth="1"/>
    <col min="8" max="8" width="16.81640625" style="194" customWidth="1"/>
    <col min="9" max="9" width="23.1796875" style="106" customWidth="1"/>
    <col min="10" max="10" width="9.1796875" style="5"/>
    <col min="11" max="11" width="4.7265625" style="5" customWidth="1"/>
    <col min="12" max="244" width="9.1796875" style="5"/>
    <col min="245" max="245" width="11.36328125" style="5" customWidth="1"/>
    <col min="246" max="247" width="15.7265625" style="5" customWidth="1"/>
    <col min="248" max="248" width="34.36328125" style="5" customWidth="1"/>
    <col min="249" max="249" width="12.36328125" style="5" customWidth="1"/>
    <col min="250" max="250" width="11.7265625" style="5" customWidth="1"/>
    <col min="251" max="251" width="15" style="5" customWidth="1"/>
    <col min="252" max="252" width="19.1796875" style="5" customWidth="1"/>
    <col min="253" max="500" width="9.1796875" style="5"/>
    <col min="501" max="501" width="11.36328125" style="5" customWidth="1"/>
    <col min="502" max="503" width="15.7265625" style="5" customWidth="1"/>
    <col min="504" max="504" width="34.36328125" style="5" customWidth="1"/>
    <col min="505" max="505" width="12.36328125" style="5" customWidth="1"/>
    <col min="506" max="506" width="11.7265625" style="5" customWidth="1"/>
    <col min="507" max="507" width="15" style="5" customWidth="1"/>
    <col min="508" max="508" width="19.1796875" style="5" customWidth="1"/>
    <col min="509" max="756" width="9.1796875" style="5"/>
    <col min="757" max="757" width="11.36328125" style="5" customWidth="1"/>
    <col min="758" max="759" width="15.7265625" style="5" customWidth="1"/>
    <col min="760" max="760" width="34.36328125" style="5" customWidth="1"/>
    <col min="761" max="761" width="12.36328125" style="5" customWidth="1"/>
    <col min="762" max="762" width="11.7265625" style="5" customWidth="1"/>
    <col min="763" max="763" width="15" style="5" customWidth="1"/>
    <col min="764" max="764" width="19.1796875" style="5" customWidth="1"/>
    <col min="765" max="1012" width="9.1796875" style="5"/>
    <col min="1013" max="1013" width="11.36328125" style="5" customWidth="1"/>
    <col min="1014" max="1015" width="15.7265625" style="5" customWidth="1"/>
    <col min="1016" max="1016" width="34.36328125" style="5" customWidth="1"/>
    <col min="1017" max="1017" width="12.36328125" style="5" customWidth="1"/>
    <col min="1018" max="1018" width="11.7265625" style="5" customWidth="1"/>
    <col min="1019" max="1019" width="15" style="5" customWidth="1"/>
    <col min="1020" max="1020" width="19.1796875" style="5" customWidth="1"/>
    <col min="1021" max="1268" width="9.1796875" style="5"/>
    <col min="1269" max="1269" width="11.36328125" style="5" customWidth="1"/>
    <col min="1270" max="1271" width="15.7265625" style="5" customWidth="1"/>
    <col min="1272" max="1272" width="34.36328125" style="5" customWidth="1"/>
    <col min="1273" max="1273" width="12.36328125" style="5" customWidth="1"/>
    <col min="1274" max="1274" width="11.7265625" style="5" customWidth="1"/>
    <col min="1275" max="1275" width="15" style="5" customWidth="1"/>
    <col min="1276" max="1276" width="19.1796875" style="5" customWidth="1"/>
    <col min="1277" max="1524" width="9.1796875" style="5"/>
    <col min="1525" max="1525" width="11.36328125" style="5" customWidth="1"/>
    <col min="1526" max="1527" width="15.7265625" style="5" customWidth="1"/>
    <col min="1528" max="1528" width="34.36328125" style="5" customWidth="1"/>
    <col min="1529" max="1529" width="12.36328125" style="5" customWidth="1"/>
    <col min="1530" max="1530" width="11.7265625" style="5" customWidth="1"/>
    <col min="1531" max="1531" width="15" style="5" customWidth="1"/>
    <col min="1532" max="1532" width="19.1796875" style="5" customWidth="1"/>
    <col min="1533" max="1780" width="9.1796875" style="5"/>
    <col min="1781" max="1781" width="11.36328125" style="5" customWidth="1"/>
    <col min="1782" max="1783" width="15.7265625" style="5" customWidth="1"/>
    <col min="1784" max="1784" width="34.36328125" style="5" customWidth="1"/>
    <col min="1785" max="1785" width="12.36328125" style="5" customWidth="1"/>
    <col min="1786" max="1786" width="11.7265625" style="5" customWidth="1"/>
    <col min="1787" max="1787" width="15" style="5" customWidth="1"/>
    <col min="1788" max="1788" width="19.1796875" style="5" customWidth="1"/>
    <col min="1789" max="2036" width="9.1796875" style="5"/>
    <col min="2037" max="2037" width="11.36328125" style="5" customWidth="1"/>
    <col min="2038" max="2039" width="15.7265625" style="5" customWidth="1"/>
    <col min="2040" max="2040" width="34.36328125" style="5" customWidth="1"/>
    <col min="2041" max="2041" width="12.36328125" style="5" customWidth="1"/>
    <col min="2042" max="2042" width="11.7265625" style="5" customWidth="1"/>
    <col min="2043" max="2043" width="15" style="5" customWidth="1"/>
    <col min="2044" max="2044" width="19.1796875" style="5" customWidth="1"/>
    <col min="2045" max="2292" width="9.1796875" style="5"/>
    <col min="2293" max="2293" width="11.36328125" style="5" customWidth="1"/>
    <col min="2294" max="2295" width="15.7265625" style="5" customWidth="1"/>
    <col min="2296" max="2296" width="34.36328125" style="5" customWidth="1"/>
    <col min="2297" max="2297" width="12.36328125" style="5" customWidth="1"/>
    <col min="2298" max="2298" width="11.7265625" style="5" customWidth="1"/>
    <col min="2299" max="2299" width="15" style="5" customWidth="1"/>
    <col min="2300" max="2300" width="19.1796875" style="5" customWidth="1"/>
    <col min="2301" max="2548" width="9.1796875" style="5"/>
    <col min="2549" max="2549" width="11.36328125" style="5" customWidth="1"/>
    <col min="2550" max="2551" width="15.7265625" style="5" customWidth="1"/>
    <col min="2552" max="2552" width="34.36328125" style="5" customWidth="1"/>
    <col min="2553" max="2553" width="12.36328125" style="5" customWidth="1"/>
    <col min="2554" max="2554" width="11.7265625" style="5" customWidth="1"/>
    <col min="2555" max="2555" width="15" style="5" customWidth="1"/>
    <col min="2556" max="2556" width="19.1796875" style="5" customWidth="1"/>
    <col min="2557" max="2804" width="9.1796875" style="5"/>
    <col min="2805" max="2805" width="11.36328125" style="5" customWidth="1"/>
    <col min="2806" max="2807" width="15.7265625" style="5" customWidth="1"/>
    <col min="2808" max="2808" width="34.36328125" style="5" customWidth="1"/>
    <col min="2809" max="2809" width="12.36328125" style="5" customWidth="1"/>
    <col min="2810" max="2810" width="11.7265625" style="5" customWidth="1"/>
    <col min="2811" max="2811" width="15" style="5" customWidth="1"/>
    <col min="2812" max="2812" width="19.1796875" style="5" customWidth="1"/>
    <col min="2813" max="3060" width="9.1796875" style="5"/>
    <col min="3061" max="3061" width="11.36328125" style="5" customWidth="1"/>
    <col min="3062" max="3063" width="15.7265625" style="5" customWidth="1"/>
    <col min="3064" max="3064" width="34.36328125" style="5" customWidth="1"/>
    <col min="3065" max="3065" width="12.36328125" style="5" customWidth="1"/>
    <col min="3066" max="3066" width="11.7265625" style="5" customWidth="1"/>
    <col min="3067" max="3067" width="15" style="5" customWidth="1"/>
    <col min="3068" max="3068" width="19.1796875" style="5" customWidth="1"/>
    <col min="3069" max="3316" width="9.1796875" style="5"/>
    <col min="3317" max="3317" width="11.36328125" style="5" customWidth="1"/>
    <col min="3318" max="3319" width="15.7265625" style="5" customWidth="1"/>
    <col min="3320" max="3320" width="34.36328125" style="5" customWidth="1"/>
    <col min="3321" max="3321" width="12.36328125" style="5" customWidth="1"/>
    <col min="3322" max="3322" width="11.7265625" style="5" customWidth="1"/>
    <col min="3323" max="3323" width="15" style="5" customWidth="1"/>
    <col min="3324" max="3324" width="19.1796875" style="5" customWidth="1"/>
    <col min="3325" max="3572" width="9.1796875" style="5"/>
    <col min="3573" max="3573" width="11.36328125" style="5" customWidth="1"/>
    <col min="3574" max="3575" width="15.7265625" style="5" customWidth="1"/>
    <col min="3576" max="3576" width="34.36328125" style="5" customWidth="1"/>
    <col min="3577" max="3577" width="12.36328125" style="5" customWidth="1"/>
    <col min="3578" max="3578" width="11.7265625" style="5" customWidth="1"/>
    <col min="3579" max="3579" width="15" style="5" customWidth="1"/>
    <col min="3580" max="3580" width="19.1796875" style="5" customWidth="1"/>
    <col min="3581" max="3828" width="9.1796875" style="5"/>
    <col min="3829" max="3829" width="11.36328125" style="5" customWidth="1"/>
    <col min="3830" max="3831" width="15.7265625" style="5" customWidth="1"/>
    <col min="3832" max="3832" width="34.36328125" style="5" customWidth="1"/>
    <col min="3833" max="3833" width="12.36328125" style="5" customWidth="1"/>
    <col min="3834" max="3834" width="11.7265625" style="5" customWidth="1"/>
    <col min="3835" max="3835" width="15" style="5" customWidth="1"/>
    <col min="3836" max="3836" width="19.1796875" style="5" customWidth="1"/>
    <col min="3837" max="4084" width="9.1796875" style="5"/>
    <col min="4085" max="4085" width="11.36328125" style="5" customWidth="1"/>
    <col min="4086" max="4087" width="15.7265625" style="5" customWidth="1"/>
    <col min="4088" max="4088" width="34.36328125" style="5" customWidth="1"/>
    <col min="4089" max="4089" width="12.36328125" style="5" customWidth="1"/>
    <col min="4090" max="4090" width="11.7265625" style="5" customWidth="1"/>
    <col min="4091" max="4091" width="15" style="5" customWidth="1"/>
    <col min="4092" max="4092" width="19.1796875" style="5" customWidth="1"/>
    <col min="4093" max="4340" width="9.1796875" style="5"/>
    <col min="4341" max="4341" width="11.36328125" style="5" customWidth="1"/>
    <col min="4342" max="4343" width="15.7265625" style="5" customWidth="1"/>
    <col min="4344" max="4344" width="34.36328125" style="5" customWidth="1"/>
    <col min="4345" max="4345" width="12.36328125" style="5" customWidth="1"/>
    <col min="4346" max="4346" width="11.7265625" style="5" customWidth="1"/>
    <col min="4347" max="4347" width="15" style="5" customWidth="1"/>
    <col min="4348" max="4348" width="19.1796875" style="5" customWidth="1"/>
    <col min="4349" max="4596" width="9.1796875" style="5"/>
    <col min="4597" max="4597" width="11.36328125" style="5" customWidth="1"/>
    <col min="4598" max="4599" width="15.7265625" style="5" customWidth="1"/>
    <col min="4600" max="4600" width="34.36328125" style="5" customWidth="1"/>
    <col min="4601" max="4601" width="12.36328125" style="5" customWidth="1"/>
    <col min="4602" max="4602" width="11.7265625" style="5" customWidth="1"/>
    <col min="4603" max="4603" width="15" style="5" customWidth="1"/>
    <col min="4604" max="4604" width="19.1796875" style="5" customWidth="1"/>
    <col min="4605" max="4852" width="9.1796875" style="5"/>
    <col min="4853" max="4853" width="11.36328125" style="5" customWidth="1"/>
    <col min="4854" max="4855" width="15.7265625" style="5" customWidth="1"/>
    <col min="4856" max="4856" width="34.36328125" style="5" customWidth="1"/>
    <col min="4857" max="4857" width="12.36328125" style="5" customWidth="1"/>
    <col min="4858" max="4858" width="11.7265625" style="5" customWidth="1"/>
    <col min="4859" max="4859" width="15" style="5" customWidth="1"/>
    <col min="4860" max="4860" width="19.1796875" style="5" customWidth="1"/>
    <col min="4861" max="5108" width="9.1796875" style="5"/>
    <col min="5109" max="5109" width="11.36328125" style="5" customWidth="1"/>
    <col min="5110" max="5111" width="15.7265625" style="5" customWidth="1"/>
    <col min="5112" max="5112" width="34.36328125" style="5" customWidth="1"/>
    <col min="5113" max="5113" width="12.36328125" style="5" customWidth="1"/>
    <col min="5114" max="5114" width="11.7265625" style="5" customWidth="1"/>
    <col min="5115" max="5115" width="15" style="5" customWidth="1"/>
    <col min="5116" max="5116" width="19.1796875" style="5" customWidth="1"/>
    <col min="5117" max="5364" width="9.1796875" style="5"/>
    <col min="5365" max="5365" width="11.36328125" style="5" customWidth="1"/>
    <col min="5366" max="5367" width="15.7265625" style="5" customWidth="1"/>
    <col min="5368" max="5368" width="34.36328125" style="5" customWidth="1"/>
    <col min="5369" max="5369" width="12.36328125" style="5" customWidth="1"/>
    <col min="5370" max="5370" width="11.7265625" style="5" customWidth="1"/>
    <col min="5371" max="5371" width="15" style="5" customWidth="1"/>
    <col min="5372" max="5372" width="19.1796875" style="5" customWidth="1"/>
    <col min="5373" max="5620" width="9.1796875" style="5"/>
    <col min="5621" max="5621" width="11.36328125" style="5" customWidth="1"/>
    <col min="5622" max="5623" width="15.7265625" style="5" customWidth="1"/>
    <col min="5624" max="5624" width="34.36328125" style="5" customWidth="1"/>
    <col min="5625" max="5625" width="12.36328125" style="5" customWidth="1"/>
    <col min="5626" max="5626" width="11.7265625" style="5" customWidth="1"/>
    <col min="5627" max="5627" width="15" style="5" customWidth="1"/>
    <col min="5628" max="5628" width="19.1796875" style="5" customWidth="1"/>
    <col min="5629" max="5876" width="9.1796875" style="5"/>
    <col min="5877" max="5877" width="11.36328125" style="5" customWidth="1"/>
    <col min="5878" max="5879" width="15.7265625" style="5" customWidth="1"/>
    <col min="5880" max="5880" width="34.36328125" style="5" customWidth="1"/>
    <col min="5881" max="5881" width="12.36328125" style="5" customWidth="1"/>
    <col min="5882" max="5882" width="11.7265625" style="5" customWidth="1"/>
    <col min="5883" max="5883" width="15" style="5" customWidth="1"/>
    <col min="5884" max="5884" width="19.1796875" style="5" customWidth="1"/>
    <col min="5885" max="6132" width="9.1796875" style="5"/>
    <col min="6133" max="6133" width="11.36328125" style="5" customWidth="1"/>
    <col min="6134" max="6135" width="15.7265625" style="5" customWidth="1"/>
    <col min="6136" max="6136" width="34.36328125" style="5" customWidth="1"/>
    <col min="6137" max="6137" width="12.36328125" style="5" customWidth="1"/>
    <col min="6138" max="6138" width="11.7265625" style="5" customWidth="1"/>
    <col min="6139" max="6139" width="15" style="5" customWidth="1"/>
    <col min="6140" max="6140" width="19.1796875" style="5" customWidth="1"/>
    <col min="6141" max="6388" width="9.1796875" style="5"/>
    <col min="6389" max="6389" width="11.36328125" style="5" customWidth="1"/>
    <col min="6390" max="6391" width="15.7265625" style="5" customWidth="1"/>
    <col min="6392" max="6392" width="34.36328125" style="5" customWidth="1"/>
    <col min="6393" max="6393" width="12.36328125" style="5" customWidth="1"/>
    <col min="6394" max="6394" width="11.7265625" style="5" customWidth="1"/>
    <col min="6395" max="6395" width="15" style="5" customWidth="1"/>
    <col min="6396" max="6396" width="19.1796875" style="5" customWidth="1"/>
    <col min="6397" max="6644" width="9.1796875" style="5"/>
    <col min="6645" max="6645" width="11.36328125" style="5" customWidth="1"/>
    <col min="6646" max="6647" width="15.7265625" style="5" customWidth="1"/>
    <col min="6648" max="6648" width="34.36328125" style="5" customWidth="1"/>
    <col min="6649" max="6649" width="12.36328125" style="5" customWidth="1"/>
    <col min="6650" max="6650" width="11.7265625" style="5" customWidth="1"/>
    <col min="6651" max="6651" width="15" style="5" customWidth="1"/>
    <col min="6652" max="6652" width="19.1796875" style="5" customWidth="1"/>
    <col min="6653" max="6900" width="9.1796875" style="5"/>
    <col min="6901" max="6901" width="11.36328125" style="5" customWidth="1"/>
    <col min="6902" max="6903" width="15.7265625" style="5" customWidth="1"/>
    <col min="6904" max="6904" width="34.36328125" style="5" customWidth="1"/>
    <col min="6905" max="6905" width="12.36328125" style="5" customWidth="1"/>
    <col min="6906" max="6906" width="11.7265625" style="5" customWidth="1"/>
    <col min="6907" max="6907" width="15" style="5" customWidth="1"/>
    <col min="6908" max="6908" width="19.1796875" style="5" customWidth="1"/>
    <col min="6909" max="7156" width="9.1796875" style="5"/>
    <col min="7157" max="7157" width="11.36328125" style="5" customWidth="1"/>
    <col min="7158" max="7159" width="15.7265625" style="5" customWidth="1"/>
    <col min="7160" max="7160" width="34.36328125" style="5" customWidth="1"/>
    <col min="7161" max="7161" width="12.36328125" style="5" customWidth="1"/>
    <col min="7162" max="7162" width="11.7265625" style="5" customWidth="1"/>
    <col min="7163" max="7163" width="15" style="5" customWidth="1"/>
    <col min="7164" max="7164" width="19.1796875" style="5" customWidth="1"/>
    <col min="7165" max="7412" width="9.1796875" style="5"/>
    <col min="7413" max="7413" width="11.36328125" style="5" customWidth="1"/>
    <col min="7414" max="7415" width="15.7265625" style="5" customWidth="1"/>
    <col min="7416" max="7416" width="34.36328125" style="5" customWidth="1"/>
    <col min="7417" max="7417" width="12.36328125" style="5" customWidth="1"/>
    <col min="7418" max="7418" width="11.7265625" style="5" customWidth="1"/>
    <col min="7419" max="7419" width="15" style="5" customWidth="1"/>
    <col min="7420" max="7420" width="19.1796875" style="5" customWidth="1"/>
    <col min="7421" max="7668" width="9.1796875" style="5"/>
    <col min="7669" max="7669" width="11.36328125" style="5" customWidth="1"/>
    <col min="7670" max="7671" width="15.7265625" style="5" customWidth="1"/>
    <col min="7672" max="7672" width="34.36328125" style="5" customWidth="1"/>
    <col min="7673" max="7673" width="12.36328125" style="5" customWidth="1"/>
    <col min="7674" max="7674" width="11.7265625" style="5" customWidth="1"/>
    <col min="7675" max="7675" width="15" style="5" customWidth="1"/>
    <col min="7676" max="7676" width="19.1796875" style="5" customWidth="1"/>
    <col min="7677" max="7924" width="9.1796875" style="5"/>
    <col min="7925" max="7925" width="11.36328125" style="5" customWidth="1"/>
    <col min="7926" max="7927" width="15.7265625" style="5" customWidth="1"/>
    <col min="7928" max="7928" width="34.36328125" style="5" customWidth="1"/>
    <col min="7929" max="7929" width="12.36328125" style="5" customWidth="1"/>
    <col min="7930" max="7930" width="11.7265625" style="5" customWidth="1"/>
    <col min="7931" max="7931" width="15" style="5" customWidth="1"/>
    <col min="7932" max="7932" width="19.1796875" style="5" customWidth="1"/>
    <col min="7933" max="8180" width="9.1796875" style="5"/>
    <col min="8181" max="8181" width="11.36328125" style="5" customWidth="1"/>
    <col min="8182" max="8183" width="15.7265625" style="5" customWidth="1"/>
    <col min="8184" max="8184" width="34.36328125" style="5" customWidth="1"/>
    <col min="8185" max="8185" width="12.36328125" style="5" customWidth="1"/>
    <col min="8186" max="8186" width="11.7265625" style="5" customWidth="1"/>
    <col min="8187" max="8187" width="15" style="5" customWidth="1"/>
    <col min="8188" max="8188" width="19.1796875" style="5" customWidth="1"/>
    <col min="8189" max="8436" width="9.1796875" style="5"/>
    <col min="8437" max="8437" width="11.36328125" style="5" customWidth="1"/>
    <col min="8438" max="8439" width="15.7265625" style="5" customWidth="1"/>
    <col min="8440" max="8440" width="34.36328125" style="5" customWidth="1"/>
    <col min="8441" max="8441" width="12.36328125" style="5" customWidth="1"/>
    <col min="8442" max="8442" width="11.7265625" style="5" customWidth="1"/>
    <col min="8443" max="8443" width="15" style="5" customWidth="1"/>
    <col min="8444" max="8444" width="19.1796875" style="5" customWidth="1"/>
    <col min="8445" max="8692" width="9.1796875" style="5"/>
    <col min="8693" max="8693" width="11.36328125" style="5" customWidth="1"/>
    <col min="8694" max="8695" width="15.7265625" style="5" customWidth="1"/>
    <col min="8696" max="8696" width="34.36328125" style="5" customWidth="1"/>
    <col min="8697" max="8697" width="12.36328125" style="5" customWidth="1"/>
    <col min="8698" max="8698" width="11.7265625" style="5" customWidth="1"/>
    <col min="8699" max="8699" width="15" style="5" customWidth="1"/>
    <col min="8700" max="8700" width="19.1796875" style="5" customWidth="1"/>
    <col min="8701" max="8948" width="9.1796875" style="5"/>
    <col min="8949" max="8949" width="11.36328125" style="5" customWidth="1"/>
    <col min="8950" max="8951" width="15.7265625" style="5" customWidth="1"/>
    <col min="8952" max="8952" width="34.36328125" style="5" customWidth="1"/>
    <col min="8953" max="8953" width="12.36328125" style="5" customWidth="1"/>
    <col min="8954" max="8954" width="11.7265625" style="5" customWidth="1"/>
    <col min="8955" max="8955" width="15" style="5" customWidth="1"/>
    <col min="8956" max="8956" width="19.1796875" style="5" customWidth="1"/>
    <col min="8957" max="9204" width="9.1796875" style="5"/>
    <col min="9205" max="9205" width="11.36328125" style="5" customWidth="1"/>
    <col min="9206" max="9207" width="15.7265625" style="5" customWidth="1"/>
    <col min="9208" max="9208" width="34.36328125" style="5" customWidth="1"/>
    <col min="9209" max="9209" width="12.36328125" style="5" customWidth="1"/>
    <col min="9210" max="9210" width="11.7265625" style="5" customWidth="1"/>
    <col min="9211" max="9211" width="15" style="5" customWidth="1"/>
    <col min="9212" max="9212" width="19.1796875" style="5" customWidth="1"/>
    <col min="9213" max="9460" width="9.1796875" style="5"/>
    <col min="9461" max="9461" width="11.36328125" style="5" customWidth="1"/>
    <col min="9462" max="9463" width="15.7265625" style="5" customWidth="1"/>
    <col min="9464" max="9464" width="34.36328125" style="5" customWidth="1"/>
    <col min="9465" max="9465" width="12.36328125" style="5" customWidth="1"/>
    <col min="9466" max="9466" width="11.7265625" style="5" customWidth="1"/>
    <col min="9467" max="9467" width="15" style="5" customWidth="1"/>
    <col min="9468" max="9468" width="19.1796875" style="5" customWidth="1"/>
    <col min="9469" max="9716" width="9.1796875" style="5"/>
    <col min="9717" max="9717" width="11.36328125" style="5" customWidth="1"/>
    <col min="9718" max="9719" width="15.7265625" style="5" customWidth="1"/>
    <col min="9720" max="9720" width="34.36328125" style="5" customWidth="1"/>
    <col min="9721" max="9721" width="12.36328125" style="5" customWidth="1"/>
    <col min="9722" max="9722" width="11.7265625" style="5" customWidth="1"/>
    <col min="9723" max="9723" width="15" style="5" customWidth="1"/>
    <col min="9724" max="9724" width="19.1796875" style="5" customWidth="1"/>
    <col min="9725" max="9972" width="9.1796875" style="5"/>
    <col min="9973" max="9973" width="11.36328125" style="5" customWidth="1"/>
    <col min="9974" max="9975" width="15.7265625" style="5" customWidth="1"/>
    <col min="9976" max="9976" width="34.36328125" style="5" customWidth="1"/>
    <col min="9977" max="9977" width="12.36328125" style="5" customWidth="1"/>
    <col min="9978" max="9978" width="11.7265625" style="5" customWidth="1"/>
    <col min="9979" max="9979" width="15" style="5" customWidth="1"/>
    <col min="9980" max="9980" width="19.1796875" style="5" customWidth="1"/>
    <col min="9981" max="10228" width="9.1796875" style="5"/>
    <col min="10229" max="10229" width="11.36328125" style="5" customWidth="1"/>
    <col min="10230" max="10231" width="15.7265625" style="5" customWidth="1"/>
    <col min="10232" max="10232" width="34.36328125" style="5" customWidth="1"/>
    <col min="10233" max="10233" width="12.36328125" style="5" customWidth="1"/>
    <col min="10234" max="10234" width="11.7265625" style="5" customWidth="1"/>
    <col min="10235" max="10235" width="15" style="5" customWidth="1"/>
    <col min="10236" max="10236" width="19.1796875" style="5" customWidth="1"/>
    <col min="10237" max="10484" width="9.1796875" style="5"/>
    <col min="10485" max="10485" width="11.36328125" style="5" customWidth="1"/>
    <col min="10486" max="10487" width="15.7265625" style="5" customWidth="1"/>
    <col min="10488" max="10488" width="34.36328125" style="5" customWidth="1"/>
    <col min="10489" max="10489" width="12.36328125" style="5" customWidth="1"/>
    <col min="10490" max="10490" width="11.7265625" style="5" customWidth="1"/>
    <col min="10491" max="10491" width="15" style="5" customWidth="1"/>
    <col min="10492" max="10492" width="19.1796875" style="5" customWidth="1"/>
    <col min="10493" max="10740" width="9.1796875" style="5"/>
    <col min="10741" max="10741" width="11.36328125" style="5" customWidth="1"/>
    <col min="10742" max="10743" width="15.7265625" style="5" customWidth="1"/>
    <col min="10744" max="10744" width="34.36328125" style="5" customWidth="1"/>
    <col min="10745" max="10745" width="12.36328125" style="5" customWidth="1"/>
    <col min="10746" max="10746" width="11.7265625" style="5" customWidth="1"/>
    <col min="10747" max="10747" width="15" style="5" customWidth="1"/>
    <col min="10748" max="10748" width="19.1796875" style="5" customWidth="1"/>
    <col min="10749" max="10996" width="9.1796875" style="5"/>
    <col min="10997" max="10997" width="11.36328125" style="5" customWidth="1"/>
    <col min="10998" max="10999" width="15.7265625" style="5" customWidth="1"/>
    <col min="11000" max="11000" width="34.36328125" style="5" customWidth="1"/>
    <col min="11001" max="11001" width="12.36328125" style="5" customWidth="1"/>
    <col min="11002" max="11002" width="11.7265625" style="5" customWidth="1"/>
    <col min="11003" max="11003" width="15" style="5" customWidth="1"/>
    <col min="11004" max="11004" width="19.1796875" style="5" customWidth="1"/>
    <col min="11005" max="11252" width="9.1796875" style="5"/>
    <col min="11253" max="11253" width="11.36328125" style="5" customWidth="1"/>
    <col min="11254" max="11255" width="15.7265625" style="5" customWidth="1"/>
    <col min="11256" max="11256" width="34.36328125" style="5" customWidth="1"/>
    <col min="11257" max="11257" width="12.36328125" style="5" customWidth="1"/>
    <col min="11258" max="11258" width="11.7265625" style="5" customWidth="1"/>
    <col min="11259" max="11259" width="15" style="5" customWidth="1"/>
    <col min="11260" max="11260" width="19.1796875" style="5" customWidth="1"/>
    <col min="11261" max="11508" width="9.1796875" style="5"/>
    <col min="11509" max="11509" width="11.36328125" style="5" customWidth="1"/>
    <col min="11510" max="11511" width="15.7265625" style="5" customWidth="1"/>
    <col min="11512" max="11512" width="34.36328125" style="5" customWidth="1"/>
    <col min="11513" max="11513" width="12.36328125" style="5" customWidth="1"/>
    <col min="11514" max="11514" width="11.7265625" style="5" customWidth="1"/>
    <col min="11515" max="11515" width="15" style="5" customWidth="1"/>
    <col min="11516" max="11516" width="19.1796875" style="5" customWidth="1"/>
    <col min="11517" max="11764" width="9.1796875" style="5"/>
    <col min="11765" max="11765" width="11.36328125" style="5" customWidth="1"/>
    <col min="11766" max="11767" width="15.7265625" style="5" customWidth="1"/>
    <col min="11768" max="11768" width="34.36328125" style="5" customWidth="1"/>
    <col min="11769" max="11769" width="12.36328125" style="5" customWidth="1"/>
    <col min="11770" max="11770" width="11.7265625" style="5" customWidth="1"/>
    <col min="11771" max="11771" width="15" style="5" customWidth="1"/>
    <col min="11772" max="11772" width="19.1796875" style="5" customWidth="1"/>
    <col min="11773" max="12020" width="9.1796875" style="5"/>
    <col min="12021" max="12021" width="11.36328125" style="5" customWidth="1"/>
    <col min="12022" max="12023" width="15.7265625" style="5" customWidth="1"/>
    <col min="12024" max="12024" width="34.36328125" style="5" customWidth="1"/>
    <col min="12025" max="12025" width="12.36328125" style="5" customWidth="1"/>
    <col min="12026" max="12026" width="11.7265625" style="5" customWidth="1"/>
    <col min="12027" max="12027" width="15" style="5" customWidth="1"/>
    <col min="12028" max="12028" width="19.1796875" style="5" customWidth="1"/>
    <col min="12029" max="12276" width="9.1796875" style="5"/>
    <col min="12277" max="12277" width="11.36328125" style="5" customWidth="1"/>
    <col min="12278" max="12279" width="15.7265625" style="5" customWidth="1"/>
    <col min="12280" max="12280" width="34.36328125" style="5" customWidth="1"/>
    <col min="12281" max="12281" width="12.36328125" style="5" customWidth="1"/>
    <col min="12282" max="12282" width="11.7265625" style="5" customWidth="1"/>
    <col min="12283" max="12283" width="15" style="5" customWidth="1"/>
    <col min="12284" max="12284" width="19.1796875" style="5" customWidth="1"/>
    <col min="12285" max="12532" width="9.1796875" style="5"/>
    <col min="12533" max="12533" width="11.36328125" style="5" customWidth="1"/>
    <col min="12534" max="12535" width="15.7265625" style="5" customWidth="1"/>
    <col min="12536" max="12536" width="34.36328125" style="5" customWidth="1"/>
    <col min="12537" max="12537" width="12.36328125" style="5" customWidth="1"/>
    <col min="12538" max="12538" width="11.7265625" style="5" customWidth="1"/>
    <col min="12539" max="12539" width="15" style="5" customWidth="1"/>
    <col min="12540" max="12540" width="19.1796875" style="5" customWidth="1"/>
    <col min="12541" max="12788" width="9.1796875" style="5"/>
    <col min="12789" max="12789" width="11.36328125" style="5" customWidth="1"/>
    <col min="12790" max="12791" width="15.7265625" style="5" customWidth="1"/>
    <col min="12792" max="12792" width="34.36328125" style="5" customWidth="1"/>
    <col min="12793" max="12793" width="12.36328125" style="5" customWidth="1"/>
    <col min="12794" max="12794" width="11.7265625" style="5" customWidth="1"/>
    <col min="12795" max="12795" width="15" style="5" customWidth="1"/>
    <col min="12796" max="12796" width="19.1796875" style="5" customWidth="1"/>
    <col min="12797" max="13044" width="9.1796875" style="5"/>
    <col min="13045" max="13045" width="11.36328125" style="5" customWidth="1"/>
    <col min="13046" max="13047" width="15.7265625" style="5" customWidth="1"/>
    <col min="13048" max="13048" width="34.36328125" style="5" customWidth="1"/>
    <col min="13049" max="13049" width="12.36328125" style="5" customWidth="1"/>
    <col min="13050" max="13050" width="11.7265625" style="5" customWidth="1"/>
    <col min="13051" max="13051" width="15" style="5" customWidth="1"/>
    <col min="13052" max="13052" width="19.1796875" style="5" customWidth="1"/>
    <col min="13053" max="13300" width="9.1796875" style="5"/>
    <col min="13301" max="13301" width="11.36328125" style="5" customWidth="1"/>
    <col min="13302" max="13303" width="15.7265625" style="5" customWidth="1"/>
    <col min="13304" max="13304" width="34.36328125" style="5" customWidth="1"/>
    <col min="13305" max="13305" width="12.36328125" style="5" customWidth="1"/>
    <col min="13306" max="13306" width="11.7265625" style="5" customWidth="1"/>
    <col min="13307" max="13307" width="15" style="5" customWidth="1"/>
    <col min="13308" max="13308" width="19.1796875" style="5" customWidth="1"/>
    <col min="13309" max="13556" width="9.1796875" style="5"/>
    <col min="13557" max="13557" width="11.36328125" style="5" customWidth="1"/>
    <col min="13558" max="13559" width="15.7265625" style="5" customWidth="1"/>
    <col min="13560" max="13560" width="34.36328125" style="5" customWidth="1"/>
    <col min="13561" max="13561" width="12.36328125" style="5" customWidth="1"/>
    <col min="13562" max="13562" width="11.7265625" style="5" customWidth="1"/>
    <col min="13563" max="13563" width="15" style="5" customWidth="1"/>
    <col min="13564" max="13564" width="19.1796875" style="5" customWidth="1"/>
    <col min="13565" max="13812" width="9.1796875" style="5"/>
    <col min="13813" max="13813" width="11.36328125" style="5" customWidth="1"/>
    <col min="13814" max="13815" width="15.7265625" style="5" customWidth="1"/>
    <col min="13816" max="13816" width="34.36328125" style="5" customWidth="1"/>
    <col min="13817" max="13817" width="12.36328125" style="5" customWidth="1"/>
    <col min="13818" max="13818" width="11.7265625" style="5" customWidth="1"/>
    <col min="13819" max="13819" width="15" style="5" customWidth="1"/>
    <col min="13820" max="13820" width="19.1796875" style="5" customWidth="1"/>
    <col min="13821" max="14068" width="9.1796875" style="5"/>
    <col min="14069" max="14069" width="11.36328125" style="5" customWidth="1"/>
    <col min="14070" max="14071" width="15.7265625" style="5" customWidth="1"/>
    <col min="14072" max="14072" width="34.36328125" style="5" customWidth="1"/>
    <col min="14073" max="14073" width="12.36328125" style="5" customWidth="1"/>
    <col min="14074" max="14074" width="11.7265625" style="5" customWidth="1"/>
    <col min="14075" max="14075" width="15" style="5" customWidth="1"/>
    <col min="14076" max="14076" width="19.1796875" style="5" customWidth="1"/>
    <col min="14077" max="14324" width="9.1796875" style="5"/>
    <col min="14325" max="14325" width="11.36328125" style="5" customWidth="1"/>
    <col min="14326" max="14327" width="15.7265625" style="5" customWidth="1"/>
    <col min="14328" max="14328" width="34.36328125" style="5" customWidth="1"/>
    <col min="14329" max="14329" width="12.36328125" style="5" customWidth="1"/>
    <col min="14330" max="14330" width="11.7265625" style="5" customWidth="1"/>
    <col min="14331" max="14331" width="15" style="5" customWidth="1"/>
    <col min="14332" max="14332" width="19.1796875" style="5" customWidth="1"/>
    <col min="14333" max="14580" width="9.1796875" style="5"/>
    <col min="14581" max="14581" width="11.36328125" style="5" customWidth="1"/>
    <col min="14582" max="14583" width="15.7265625" style="5" customWidth="1"/>
    <col min="14584" max="14584" width="34.36328125" style="5" customWidth="1"/>
    <col min="14585" max="14585" width="12.36328125" style="5" customWidth="1"/>
    <col min="14586" max="14586" width="11.7265625" style="5" customWidth="1"/>
    <col min="14587" max="14587" width="15" style="5" customWidth="1"/>
    <col min="14588" max="14588" width="19.1796875" style="5" customWidth="1"/>
    <col min="14589" max="14836" width="9.1796875" style="5"/>
    <col min="14837" max="14837" width="11.36328125" style="5" customWidth="1"/>
    <col min="14838" max="14839" width="15.7265625" style="5" customWidth="1"/>
    <col min="14840" max="14840" width="34.36328125" style="5" customWidth="1"/>
    <col min="14841" max="14841" width="12.36328125" style="5" customWidth="1"/>
    <col min="14842" max="14842" width="11.7265625" style="5" customWidth="1"/>
    <col min="14843" max="14843" width="15" style="5" customWidth="1"/>
    <col min="14844" max="14844" width="19.1796875" style="5" customWidth="1"/>
    <col min="14845" max="15092" width="9.1796875" style="5"/>
    <col min="15093" max="15093" width="11.36328125" style="5" customWidth="1"/>
    <col min="15094" max="15095" width="15.7265625" style="5" customWidth="1"/>
    <col min="15096" max="15096" width="34.36328125" style="5" customWidth="1"/>
    <col min="15097" max="15097" width="12.36328125" style="5" customWidth="1"/>
    <col min="15098" max="15098" width="11.7265625" style="5" customWidth="1"/>
    <col min="15099" max="15099" width="15" style="5" customWidth="1"/>
    <col min="15100" max="15100" width="19.1796875" style="5" customWidth="1"/>
    <col min="15101" max="15348" width="9.1796875" style="5"/>
    <col min="15349" max="15349" width="11.36328125" style="5" customWidth="1"/>
    <col min="15350" max="15351" width="15.7265625" style="5" customWidth="1"/>
    <col min="15352" max="15352" width="34.36328125" style="5" customWidth="1"/>
    <col min="15353" max="15353" width="12.36328125" style="5" customWidth="1"/>
    <col min="15354" max="15354" width="11.7265625" style="5" customWidth="1"/>
    <col min="15355" max="15355" width="15" style="5" customWidth="1"/>
    <col min="15356" max="15356" width="19.1796875" style="5" customWidth="1"/>
    <col min="15357" max="15604" width="9.1796875" style="5"/>
    <col min="15605" max="15605" width="11.36328125" style="5" customWidth="1"/>
    <col min="15606" max="15607" width="15.7265625" style="5" customWidth="1"/>
    <col min="15608" max="15608" width="34.36328125" style="5" customWidth="1"/>
    <col min="15609" max="15609" width="12.36328125" style="5" customWidth="1"/>
    <col min="15610" max="15610" width="11.7265625" style="5" customWidth="1"/>
    <col min="15611" max="15611" width="15" style="5" customWidth="1"/>
    <col min="15612" max="15612" width="19.1796875" style="5" customWidth="1"/>
    <col min="15613" max="15860" width="9.1796875" style="5"/>
    <col min="15861" max="15861" width="11.36328125" style="5" customWidth="1"/>
    <col min="15862" max="15863" width="15.7265625" style="5" customWidth="1"/>
    <col min="15864" max="15864" width="34.36328125" style="5" customWidth="1"/>
    <col min="15865" max="15865" width="12.36328125" style="5" customWidth="1"/>
    <col min="15866" max="15866" width="11.7265625" style="5" customWidth="1"/>
    <col min="15867" max="15867" width="15" style="5" customWidth="1"/>
    <col min="15868" max="15868" width="19.1796875" style="5" customWidth="1"/>
    <col min="15869" max="16116" width="9.1796875" style="5"/>
    <col min="16117" max="16117" width="11.36328125" style="5" customWidth="1"/>
    <col min="16118" max="16119" width="15.7265625" style="5" customWidth="1"/>
    <col min="16120" max="16120" width="34.36328125" style="5" customWidth="1"/>
    <col min="16121" max="16121" width="12.36328125" style="5" customWidth="1"/>
    <col min="16122" max="16122" width="11.7265625" style="5" customWidth="1"/>
    <col min="16123" max="16123" width="15" style="5" customWidth="1"/>
    <col min="16124" max="16124" width="19.1796875" style="5" customWidth="1"/>
    <col min="16125" max="16384" width="9.1796875" style="5"/>
  </cols>
  <sheetData>
    <row r="1" spans="2:10" s="165" customFormat="1" ht="22.5" customHeight="1" x14ac:dyDescent="0.25">
      <c r="B1" s="669" t="s">
        <v>0</v>
      </c>
      <c r="C1" s="669"/>
      <c r="D1" s="669"/>
      <c r="E1" s="669"/>
      <c r="F1" s="669"/>
      <c r="G1" s="669"/>
      <c r="H1" s="669"/>
      <c r="I1" s="669"/>
    </row>
    <row r="2" spans="2:10" s="165" customFormat="1" ht="34.5" customHeight="1" x14ac:dyDescent="0.25">
      <c r="B2" s="1" t="s">
        <v>256</v>
      </c>
      <c r="C2" s="95"/>
      <c r="D2" s="1" t="s">
        <v>262</v>
      </c>
      <c r="E2" s="95"/>
      <c r="F2" s="95"/>
      <c r="G2" s="95"/>
      <c r="H2" s="95"/>
      <c r="I2" s="95"/>
    </row>
    <row r="3" spans="2:10" s="3" customFormat="1" ht="18.75" customHeight="1" x14ac:dyDescent="0.25">
      <c r="B3" s="1" t="s">
        <v>257</v>
      </c>
      <c r="C3" s="95"/>
      <c r="D3" s="1" t="s">
        <v>263</v>
      </c>
      <c r="E3" s="95"/>
      <c r="F3" s="95"/>
      <c r="G3" s="95"/>
      <c r="H3" s="95"/>
      <c r="I3" s="95"/>
    </row>
    <row r="4" spans="2:10" s="3" customFormat="1" ht="10.5" customHeight="1" x14ac:dyDescent="0.25">
      <c r="B4" s="1"/>
      <c r="C4" s="1"/>
      <c r="D4" s="1"/>
      <c r="E4" s="1"/>
      <c r="F4" s="1"/>
      <c r="G4" s="2"/>
      <c r="H4" s="2"/>
      <c r="I4" s="2"/>
    </row>
    <row r="5" spans="2:10" s="165" customFormat="1" ht="19.5" customHeight="1" x14ac:dyDescent="0.25">
      <c r="B5" s="669" t="s">
        <v>255</v>
      </c>
      <c r="C5" s="669"/>
      <c r="D5" s="669"/>
      <c r="E5" s="669"/>
      <c r="F5" s="669"/>
      <c r="G5" s="669"/>
      <c r="H5" s="669"/>
      <c r="I5" s="669"/>
      <c r="J5" s="95"/>
    </row>
    <row r="6" spans="2:10" s="165" customFormat="1" ht="19.5" customHeight="1" thickBot="1" x14ac:dyDescent="0.3">
      <c r="B6" s="4"/>
      <c r="C6" s="4"/>
      <c r="D6" s="5"/>
      <c r="E6" s="5"/>
      <c r="F6" s="5"/>
      <c r="G6" s="6"/>
      <c r="H6" s="80"/>
      <c r="I6" s="7" t="s">
        <v>1</v>
      </c>
    </row>
    <row r="7" spans="2:10" s="165" customFormat="1" ht="18.75" customHeight="1" x14ac:dyDescent="0.25">
      <c r="B7" s="8" t="s">
        <v>2</v>
      </c>
      <c r="C7" s="9" t="s">
        <v>3</v>
      </c>
      <c r="D7" s="9"/>
      <c r="E7" s="9"/>
      <c r="F7" s="10" t="s">
        <v>4</v>
      </c>
      <c r="G7" s="11" t="s">
        <v>5</v>
      </c>
      <c r="H7" s="166" t="s">
        <v>6</v>
      </c>
      <c r="I7" s="167" t="s">
        <v>7</v>
      </c>
    </row>
    <row r="8" spans="2:10" s="165" customFormat="1" ht="18.75" customHeight="1" thickBot="1" x14ac:dyDescent="0.3">
      <c r="B8" s="12"/>
      <c r="C8" s="13"/>
      <c r="D8" s="13"/>
      <c r="E8" s="13"/>
      <c r="F8" s="14"/>
      <c r="G8" s="15"/>
      <c r="H8" s="168" t="s">
        <v>8</v>
      </c>
      <c r="I8" s="169" t="s">
        <v>8</v>
      </c>
    </row>
    <row r="9" spans="2:10" s="3" customFormat="1" ht="18.75" customHeight="1" x14ac:dyDescent="0.25">
      <c r="B9" s="278">
        <v>1300</v>
      </c>
      <c r="C9" s="271" t="s">
        <v>9</v>
      </c>
      <c r="D9" s="296"/>
      <c r="E9" s="255"/>
      <c r="F9" s="297"/>
      <c r="G9" s="298"/>
      <c r="H9" s="269"/>
      <c r="I9" s="299"/>
    </row>
    <row r="10" spans="2:10" s="165" customFormat="1" ht="18.75" customHeight="1" x14ac:dyDescent="0.25">
      <c r="B10" s="18"/>
      <c r="C10" s="109" t="s">
        <v>10</v>
      </c>
      <c r="D10" s="100"/>
      <c r="E10" s="19"/>
      <c r="F10" s="102"/>
      <c r="G10" s="21"/>
      <c r="H10" s="60"/>
      <c r="I10" s="224"/>
    </row>
    <row r="11" spans="2:10" s="165" customFormat="1" ht="18.75" customHeight="1" x14ac:dyDescent="0.25">
      <c r="B11" s="22">
        <v>13.01</v>
      </c>
      <c r="C11" s="660" t="s">
        <v>11</v>
      </c>
      <c r="D11" s="661"/>
      <c r="E11" s="662"/>
      <c r="F11" s="47" t="s">
        <v>12</v>
      </c>
      <c r="G11" s="60">
        <v>1</v>
      </c>
      <c r="H11" s="21"/>
      <c r="I11" s="224">
        <f>G11*H11</f>
        <v>0</v>
      </c>
    </row>
    <row r="12" spans="2:10" s="165" customFormat="1" ht="18.75" customHeight="1" x14ac:dyDescent="0.25">
      <c r="B12" s="24"/>
      <c r="C12" s="25"/>
      <c r="D12" s="26"/>
      <c r="E12" s="27"/>
      <c r="F12" s="47"/>
      <c r="G12" s="60"/>
      <c r="H12" s="21"/>
      <c r="I12" s="224">
        <f t="shared" ref="I12:I31" si="0">G12*H12</f>
        <v>0</v>
      </c>
    </row>
    <row r="13" spans="2:10" s="165" customFormat="1" ht="18.75" customHeight="1" x14ac:dyDescent="0.25">
      <c r="B13" s="24"/>
      <c r="C13" s="660" t="s">
        <v>13</v>
      </c>
      <c r="D13" s="661"/>
      <c r="E13" s="662"/>
      <c r="F13" s="300" t="s">
        <v>12</v>
      </c>
      <c r="G13" s="60">
        <v>1</v>
      </c>
      <c r="H13" s="21"/>
      <c r="I13" s="224">
        <f t="shared" si="0"/>
        <v>0</v>
      </c>
    </row>
    <row r="14" spans="2:10" s="165" customFormat="1" ht="18.75" customHeight="1" x14ac:dyDescent="0.25">
      <c r="B14" s="24"/>
      <c r="C14" s="25"/>
      <c r="D14" s="26"/>
      <c r="E14" s="27"/>
      <c r="F14" s="300"/>
      <c r="G14" s="60"/>
      <c r="H14" s="21"/>
      <c r="I14" s="224">
        <f t="shared" si="0"/>
        <v>0</v>
      </c>
    </row>
    <row r="15" spans="2:10" s="165" customFormat="1" ht="18.75" customHeight="1" x14ac:dyDescent="0.25">
      <c r="B15" s="24"/>
      <c r="C15" s="660" t="s">
        <v>14</v>
      </c>
      <c r="D15" s="661"/>
      <c r="E15" s="662"/>
      <c r="F15" s="47" t="s">
        <v>15</v>
      </c>
      <c r="G15" s="60">
        <v>3</v>
      </c>
      <c r="H15" s="21"/>
      <c r="I15" s="224">
        <f t="shared" si="0"/>
        <v>0</v>
      </c>
    </row>
    <row r="16" spans="2:10" s="165" customFormat="1" ht="18.75" customHeight="1" x14ac:dyDescent="0.25">
      <c r="B16" s="24"/>
      <c r="C16" s="660"/>
      <c r="D16" s="661"/>
      <c r="E16" s="662"/>
      <c r="F16" s="47"/>
      <c r="G16" s="60"/>
      <c r="H16" s="60"/>
      <c r="I16" s="224">
        <f t="shared" si="0"/>
        <v>0</v>
      </c>
    </row>
    <row r="17" spans="2:9" s="165" customFormat="1" ht="18.75" customHeight="1" x14ac:dyDescent="0.25">
      <c r="B17" s="28" t="s">
        <v>230</v>
      </c>
      <c r="C17" s="29" t="s">
        <v>16</v>
      </c>
      <c r="D17" s="29"/>
      <c r="E17" s="19"/>
      <c r="F17" s="23" t="s">
        <v>17</v>
      </c>
      <c r="G17" s="60">
        <v>2</v>
      </c>
      <c r="H17" s="21"/>
      <c r="I17" s="224">
        <f t="shared" si="0"/>
        <v>0</v>
      </c>
    </row>
    <row r="18" spans="2:9" s="165" customFormat="1" ht="18.75" customHeight="1" x14ac:dyDescent="0.25">
      <c r="B18" s="22"/>
      <c r="C18" s="19"/>
      <c r="D18" s="19"/>
      <c r="E18" s="19"/>
      <c r="F18" s="23"/>
      <c r="G18" s="21"/>
      <c r="H18" s="21"/>
      <c r="I18" s="224">
        <f t="shared" si="0"/>
        <v>0</v>
      </c>
    </row>
    <row r="19" spans="2:9" s="165" customFormat="1" ht="18.75" customHeight="1" x14ac:dyDescent="0.25">
      <c r="B19" s="28" t="s">
        <v>231</v>
      </c>
      <c r="C19" s="29" t="s">
        <v>18</v>
      </c>
      <c r="D19" s="29"/>
      <c r="E19" s="29"/>
      <c r="F19" s="23"/>
      <c r="G19" s="21"/>
      <c r="H19" s="21"/>
      <c r="I19" s="224">
        <f t="shared" si="0"/>
        <v>0</v>
      </c>
    </row>
    <row r="20" spans="2:9" s="165" customFormat="1" ht="18.75" customHeight="1" x14ac:dyDescent="0.25">
      <c r="B20" s="28"/>
      <c r="C20" s="29"/>
      <c r="D20" s="29"/>
      <c r="E20" s="29"/>
      <c r="F20" s="23"/>
      <c r="G20" s="21"/>
      <c r="H20" s="21"/>
      <c r="I20" s="224">
        <f t="shared" si="0"/>
        <v>0</v>
      </c>
    </row>
    <row r="21" spans="2:9" s="165" customFormat="1" ht="18.75" customHeight="1" x14ac:dyDescent="0.25">
      <c r="B21" s="22"/>
      <c r="C21" s="19" t="s">
        <v>19</v>
      </c>
      <c r="D21" s="19"/>
      <c r="E21" s="19"/>
      <c r="F21" s="23" t="s">
        <v>12</v>
      </c>
      <c r="G21" s="60">
        <v>1</v>
      </c>
      <c r="H21" s="21"/>
      <c r="I21" s="224">
        <f t="shared" si="0"/>
        <v>0</v>
      </c>
    </row>
    <row r="22" spans="2:9" s="165" customFormat="1" ht="18.75" customHeight="1" x14ac:dyDescent="0.25">
      <c r="B22" s="22"/>
      <c r="C22" s="19"/>
      <c r="D22" s="19"/>
      <c r="E22" s="19"/>
      <c r="F22" s="23"/>
      <c r="G22" s="60"/>
      <c r="H22" s="21"/>
      <c r="I22" s="224">
        <f t="shared" si="0"/>
        <v>0</v>
      </c>
    </row>
    <row r="23" spans="2:9" s="165" customFormat="1" ht="18.75" customHeight="1" x14ac:dyDescent="0.25">
      <c r="B23" s="22"/>
      <c r="C23" s="660" t="s">
        <v>20</v>
      </c>
      <c r="D23" s="661"/>
      <c r="E23" s="662"/>
      <c r="F23" s="23" t="s">
        <v>21</v>
      </c>
      <c r="G23" s="60">
        <v>3</v>
      </c>
      <c r="H23" s="21"/>
      <c r="I23" s="224">
        <f t="shared" si="0"/>
        <v>0</v>
      </c>
    </row>
    <row r="24" spans="2:9" s="165" customFormat="1" ht="18.75" customHeight="1" x14ac:dyDescent="0.25">
      <c r="B24" s="22"/>
      <c r="C24" s="19"/>
      <c r="D24" s="19"/>
      <c r="E24" s="19"/>
      <c r="F24" s="23"/>
      <c r="G24" s="60"/>
      <c r="H24" s="21"/>
      <c r="I24" s="224">
        <f t="shared" si="0"/>
        <v>0</v>
      </c>
    </row>
    <row r="25" spans="2:9" s="165" customFormat="1" ht="18.75" customHeight="1" x14ac:dyDescent="0.25">
      <c r="B25" s="28" t="s">
        <v>22</v>
      </c>
      <c r="C25" s="29" t="s">
        <v>23</v>
      </c>
      <c r="D25" s="29"/>
      <c r="E25" s="19"/>
      <c r="F25" s="23"/>
      <c r="G25" s="60"/>
      <c r="H25" s="21"/>
      <c r="I25" s="224">
        <f t="shared" si="0"/>
        <v>0</v>
      </c>
    </row>
    <row r="26" spans="2:9" s="165" customFormat="1" ht="18.75" customHeight="1" x14ac:dyDescent="0.25">
      <c r="B26" s="28"/>
      <c r="C26" s="29"/>
      <c r="D26" s="29"/>
      <c r="E26" s="19"/>
      <c r="F26" s="23"/>
      <c r="G26" s="60"/>
      <c r="H26" s="21"/>
      <c r="I26" s="224">
        <f t="shared" si="0"/>
        <v>0</v>
      </c>
    </row>
    <row r="27" spans="2:9" s="165" customFormat="1" ht="18.75" customHeight="1" x14ac:dyDescent="0.25">
      <c r="B27" s="30"/>
      <c r="C27" s="19" t="s">
        <v>19</v>
      </c>
      <c r="D27" s="19"/>
      <c r="E27" s="19"/>
      <c r="F27" s="23" t="s">
        <v>12</v>
      </c>
      <c r="G27" s="60">
        <v>1</v>
      </c>
      <c r="H27" s="21"/>
      <c r="I27" s="224">
        <f t="shared" si="0"/>
        <v>0</v>
      </c>
    </row>
    <row r="28" spans="2:9" s="165" customFormat="1" ht="18.75" customHeight="1" x14ac:dyDescent="0.25">
      <c r="B28" s="31"/>
      <c r="C28" s="19"/>
      <c r="D28" s="19"/>
      <c r="E28" s="19"/>
      <c r="F28" s="23"/>
      <c r="G28" s="60"/>
      <c r="H28" s="21"/>
      <c r="I28" s="224">
        <f t="shared" si="0"/>
        <v>0</v>
      </c>
    </row>
    <row r="29" spans="2:9" s="165" customFormat="1" ht="18.75" customHeight="1" x14ac:dyDescent="0.25">
      <c r="B29" s="31"/>
      <c r="C29" s="660" t="s">
        <v>20</v>
      </c>
      <c r="D29" s="661"/>
      <c r="E29" s="662"/>
      <c r="F29" s="23" t="s">
        <v>21</v>
      </c>
      <c r="G29" s="60">
        <v>3</v>
      </c>
      <c r="H29" s="21"/>
      <c r="I29" s="224">
        <f t="shared" si="0"/>
        <v>0</v>
      </c>
    </row>
    <row r="30" spans="2:9" s="165" customFormat="1" ht="18.75" customHeight="1" x14ac:dyDescent="0.25">
      <c r="B30" s="31"/>
      <c r="C30" s="19"/>
      <c r="D30" s="19"/>
      <c r="E30" s="19"/>
      <c r="F30" s="23"/>
      <c r="G30" s="60"/>
      <c r="H30" s="60"/>
      <c r="I30" s="224">
        <f t="shared" si="0"/>
        <v>0</v>
      </c>
    </row>
    <row r="31" spans="2:9" s="165" customFormat="1" ht="18.75" customHeight="1" x14ac:dyDescent="0.25">
      <c r="B31" s="28" t="s">
        <v>24</v>
      </c>
      <c r="C31" s="29" t="s">
        <v>25</v>
      </c>
      <c r="D31" s="29"/>
      <c r="E31" s="29"/>
      <c r="F31" s="23" t="s">
        <v>17</v>
      </c>
      <c r="G31" s="60">
        <v>1</v>
      </c>
      <c r="H31" s="60"/>
      <c r="I31" s="224">
        <f t="shared" si="0"/>
        <v>0</v>
      </c>
    </row>
    <row r="32" spans="2:9" s="165" customFormat="1" ht="18.75" customHeight="1" thickBot="1" x14ac:dyDescent="0.3">
      <c r="B32" s="236"/>
      <c r="C32" s="227"/>
      <c r="D32" s="227"/>
      <c r="E32" s="227"/>
      <c r="F32" s="237"/>
      <c r="G32" s="293"/>
      <c r="H32" s="293"/>
      <c r="I32" s="232"/>
    </row>
    <row r="33" spans="2:9" s="165" customFormat="1" ht="18.75" customHeight="1" thickBot="1" x14ac:dyDescent="0.3">
      <c r="B33" s="33" t="s">
        <v>26</v>
      </c>
      <c r="C33" s="34"/>
      <c r="D33" s="34"/>
      <c r="E33" s="34"/>
      <c r="F33" s="34"/>
      <c r="G33" s="35"/>
      <c r="H33" s="171"/>
      <c r="I33" s="172">
        <f>SUM(I10:I32)</f>
        <v>0</v>
      </c>
    </row>
    <row r="34" spans="2:9" s="165" customFormat="1" ht="6.75" customHeight="1" x14ac:dyDescent="0.25">
      <c r="B34" s="9"/>
      <c r="C34" s="36"/>
      <c r="D34" s="36"/>
      <c r="E34" s="36"/>
      <c r="F34" s="36"/>
      <c r="G34" s="37"/>
      <c r="H34" s="173"/>
      <c r="I34" s="93"/>
    </row>
    <row r="35" spans="2:9" s="165" customFormat="1" ht="14.25" customHeight="1" thickBot="1" x14ac:dyDescent="0.3">
      <c r="B35" s="13"/>
      <c r="C35" s="38"/>
      <c r="D35" s="38"/>
      <c r="E35" s="38"/>
      <c r="F35" s="38"/>
      <c r="G35" s="39"/>
      <c r="H35" s="59"/>
      <c r="I35" s="94" t="s">
        <v>27</v>
      </c>
    </row>
    <row r="36" spans="2:9" s="165" customFormat="1" ht="20.149999999999999" customHeight="1" x14ac:dyDescent="0.25">
      <c r="B36" s="8" t="s">
        <v>2</v>
      </c>
      <c r="C36" s="9" t="s">
        <v>3</v>
      </c>
      <c r="D36" s="9"/>
      <c r="E36" s="9"/>
      <c r="F36" s="10" t="s">
        <v>4</v>
      </c>
      <c r="G36" s="11" t="s">
        <v>5</v>
      </c>
      <c r="H36" s="166" t="s">
        <v>6</v>
      </c>
      <c r="I36" s="167" t="s">
        <v>7</v>
      </c>
    </row>
    <row r="37" spans="2:9" s="165" customFormat="1" ht="20.149999999999999" customHeight="1" thickBot="1" x14ac:dyDescent="0.3">
      <c r="B37" s="12"/>
      <c r="C37" s="13"/>
      <c r="D37" s="13"/>
      <c r="E37" s="13"/>
      <c r="F37" s="14"/>
      <c r="G37" s="15"/>
      <c r="H37" s="168" t="s">
        <v>8</v>
      </c>
      <c r="I37" s="169" t="s">
        <v>8</v>
      </c>
    </row>
    <row r="38" spans="2:9" s="165" customFormat="1" ht="20.149999999999999" customHeight="1" x14ac:dyDescent="0.25">
      <c r="B38" s="40">
        <v>1400</v>
      </c>
      <c r="C38" s="17" t="s">
        <v>28</v>
      </c>
      <c r="D38" s="5"/>
      <c r="E38" s="41"/>
      <c r="F38" s="42"/>
      <c r="G38" s="43"/>
      <c r="H38" s="43"/>
      <c r="I38" s="170"/>
    </row>
    <row r="39" spans="2:9" s="165" customFormat="1" ht="20.149999999999999" customHeight="1" x14ac:dyDescent="0.25">
      <c r="B39" s="44"/>
      <c r="C39" s="17" t="s">
        <v>29</v>
      </c>
      <c r="D39" s="5"/>
      <c r="E39" s="41"/>
      <c r="F39" s="42"/>
      <c r="G39" s="43"/>
      <c r="H39" s="43"/>
      <c r="I39" s="170"/>
    </row>
    <row r="40" spans="2:9" s="165" customFormat="1" ht="10.5" customHeight="1" x14ac:dyDescent="0.25">
      <c r="B40" s="16"/>
      <c r="C40" s="5"/>
      <c r="D40" s="5"/>
      <c r="E40" s="5"/>
      <c r="F40" s="42"/>
      <c r="G40" s="43"/>
      <c r="H40" s="43"/>
      <c r="I40" s="170"/>
    </row>
    <row r="41" spans="2:9" s="165" customFormat="1" ht="20.149999999999999" customHeight="1" x14ac:dyDescent="0.25">
      <c r="B41" s="16" t="s">
        <v>30</v>
      </c>
      <c r="C41" s="4" t="s">
        <v>31</v>
      </c>
      <c r="D41" s="4"/>
      <c r="E41" s="4"/>
      <c r="F41" s="110" t="s">
        <v>21</v>
      </c>
      <c r="G41" s="43"/>
      <c r="H41" s="43"/>
      <c r="I41" s="170"/>
    </row>
    <row r="42" spans="2:9" s="165" customFormat="1" ht="12" customHeight="1" thickBot="1" x14ac:dyDescent="0.3">
      <c r="B42" s="32"/>
      <c r="C42" s="5"/>
      <c r="D42" s="5"/>
      <c r="E42" s="5"/>
      <c r="F42" s="110"/>
      <c r="G42" s="45"/>
      <c r="H42" s="43"/>
      <c r="I42" s="170"/>
    </row>
    <row r="43" spans="2:9" s="165" customFormat="1" ht="20.149999999999999" customHeight="1" thickBot="1" x14ac:dyDescent="0.3">
      <c r="B43" s="33" t="s">
        <v>32</v>
      </c>
      <c r="C43" s="34"/>
      <c r="D43" s="34"/>
      <c r="E43" s="34"/>
      <c r="F43" s="34"/>
      <c r="G43" s="35"/>
      <c r="H43" s="171"/>
      <c r="I43" s="172"/>
    </row>
    <row r="44" spans="2:9" s="165" customFormat="1" ht="20.149999999999999" customHeight="1" x14ac:dyDescent="0.25">
      <c r="B44" s="9"/>
      <c r="C44" s="36"/>
      <c r="D44" s="36"/>
      <c r="E44" s="36"/>
      <c r="F44" s="36"/>
      <c r="G44" s="37"/>
      <c r="H44" s="173"/>
      <c r="I44" s="93"/>
    </row>
    <row r="45" spans="2:9" s="165" customFormat="1" ht="16.5" customHeight="1" thickBot="1" x14ac:dyDescent="0.3">
      <c r="B45" s="13"/>
      <c r="C45" s="38"/>
      <c r="D45" s="38"/>
      <c r="E45" s="46"/>
      <c r="F45" s="112"/>
      <c r="G45" s="39"/>
      <c r="H45" s="59"/>
      <c r="I45" s="94" t="s">
        <v>33</v>
      </c>
    </row>
    <row r="46" spans="2:9" s="165" customFormat="1" ht="20.149999999999999" customHeight="1" x14ac:dyDescent="0.25">
      <c r="B46" s="8" t="s">
        <v>2</v>
      </c>
      <c r="C46" s="9" t="s">
        <v>3</v>
      </c>
      <c r="D46" s="9"/>
      <c r="E46" s="9"/>
      <c r="F46" s="10" t="s">
        <v>4</v>
      </c>
      <c r="G46" s="11" t="s">
        <v>5</v>
      </c>
      <c r="H46" s="166" t="s">
        <v>6</v>
      </c>
      <c r="I46" s="167" t="s">
        <v>7</v>
      </c>
    </row>
    <row r="47" spans="2:9" s="165" customFormat="1" ht="20.149999999999999" customHeight="1" thickBot="1" x14ac:dyDescent="0.3">
      <c r="B47" s="12"/>
      <c r="C47" s="13"/>
      <c r="D47" s="13"/>
      <c r="E47" s="13"/>
      <c r="F47" s="14"/>
      <c r="G47" s="15"/>
      <c r="H47" s="168" t="s">
        <v>8</v>
      </c>
      <c r="I47" s="169" t="s">
        <v>8</v>
      </c>
    </row>
    <row r="48" spans="2:9" s="165" customFormat="1" ht="20.149999999999999" customHeight="1" x14ac:dyDescent="0.25">
      <c r="B48" s="278">
        <v>1500</v>
      </c>
      <c r="C48" s="255" t="s">
        <v>34</v>
      </c>
      <c r="D48" s="249"/>
      <c r="E48" s="249"/>
      <c r="F48" s="261"/>
      <c r="G48" s="244"/>
      <c r="H48" s="259"/>
      <c r="I48" s="253"/>
    </row>
    <row r="49" spans="2:9" s="165" customFormat="1" ht="20.149999999999999" customHeight="1" x14ac:dyDescent="0.25">
      <c r="B49" s="28"/>
      <c r="C49" s="29"/>
      <c r="D49" s="19"/>
      <c r="E49" s="19"/>
      <c r="F49" s="23"/>
      <c r="G49" s="21"/>
      <c r="H49" s="60"/>
      <c r="I49" s="224"/>
    </row>
    <row r="50" spans="2:9" s="165" customFormat="1" ht="20.149999999999999" customHeight="1" x14ac:dyDescent="0.25">
      <c r="B50" s="28">
        <v>15.01</v>
      </c>
      <c r="C50" s="29" t="s">
        <v>35</v>
      </c>
      <c r="D50" s="29"/>
      <c r="E50" s="19"/>
      <c r="F50" s="295" t="s">
        <v>36</v>
      </c>
      <c r="G50" s="223"/>
      <c r="H50" s="223"/>
      <c r="I50" s="224"/>
    </row>
    <row r="51" spans="2:9" s="165" customFormat="1" ht="20.149999999999999" customHeight="1" x14ac:dyDescent="0.25">
      <c r="B51" s="22"/>
      <c r="C51" s="19"/>
      <c r="D51" s="19"/>
      <c r="E51" s="19"/>
      <c r="F51" s="47"/>
      <c r="G51" s="223"/>
      <c r="H51" s="60"/>
      <c r="I51" s="224"/>
    </row>
    <row r="52" spans="2:9" s="165" customFormat="1" ht="20.149999999999999" customHeight="1" x14ac:dyDescent="0.25">
      <c r="B52" s="28">
        <v>15.03</v>
      </c>
      <c r="C52" s="29" t="s">
        <v>37</v>
      </c>
      <c r="D52" s="19"/>
      <c r="E52" s="19"/>
      <c r="F52" s="47" t="s">
        <v>38</v>
      </c>
      <c r="G52" s="223"/>
      <c r="H52" s="60"/>
      <c r="I52" s="224"/>
    </row>
    <row r="53" spans="2:9" s="165" customFormat="1" ht="20.149999999999999" customHeight="1" x14ac:dyDescent="0.25">
      <c r="B53" s="22"/>
      <c r="C53" s="19" t="s">
        <v>39</v>
      </c>
      <c r="D53" s="19"/>
      <c r="E53" s="19"/>
      <c r="F53" s="47" t="s">
        <v>12</v>
      </c>
      <c r="G53" s="223">
        <v>1</v>
      </c>
      <c r="H53" s="60"/>
      <c r="I53" s="224">
        <f>G53*H53</f>
        <v>0</v>
      </c>
    </row>
    <row r="54" spans="2:9" s="165" customFormat="1" ht="20.149999999999999" customHeight="1" x14ac:dyDescent="0.25">
      <c r="B54" s="22"/>
      <c r="C54" s="19"/>
      <c r="D54" s="19"/>
      <c r="E54" s="19"/>
      <c r="F54" s="47"/>
      <c r="G54" s="223"/>
      <c r="H54" s="60"/>
      <c r="I54" s="224">
        <f t="shared" ref="I54:I62" si="1">G54*H54</f>
        <v>0</v>
      </c>
    </row>
    <row r="55" spans="2:9" s="165" customFormat="1" ht="20.149999999999999" customHeight="1" x14ac:dyDescent="0.25">
      <c r="B55" s="22"/>
      <c r="C55" s="19" t="s">
        <v>40</v>
      </c>
      <c r="D55" s="19"/>
      <c r="E55" s="19"/>
      <c r="F55" s="47" t="s">
        <v>17</v>
      </c>
      <c r="G55" s="223">
        <v>2</v>
      </c>
      <c r="H55" s="60"/>
      <c r="I55" s="224">
        <f t="shared" si="1"/>
        <v>0</v>
      </c>
    </row>
    <row r="56" spans="2:9" s="165" customFormat="1" ht="20.149999999999999" customHeight="1" x14ac:dyDescent="0.25">
      <c r="B56" s="24"/>
      <c r="C56" s="19"/>
      <c r="D56" s="19"/>
      <c r="E56" s="19"/>
      <c r="F56" s="47"/>
      <c r="G56" s="223"/>
      <c r="H56" s="60"/>
      <c r="I56" s="224">
        <f t="shared" si="1"/>
        <v>0</v>
      </c>
    </row>
    <row r="57" spans="2:9" s="165" customFormat="1" ht="20.149999999999999" customHeight="1" x14ac:dyDescent="0.25">
      <c r="B57" s="24"/>
      <c r="C57" s="19" t="s">
        <v>41</v>
      </c>
      <c r="D57" s="19"/>
      <c r="E57" s="19"/>
      <c r="F57" s="47" t="s">
        <v>17</v>
      </c>
      <c r="G57" s="223">
        <v>6</v>
      </c>
      <c r="H57" s="60"/>
      <c r="I57" s="224">
        <f t="shared" si="1"/>
        <v>0</v>
      </c>
    </row>
    <row r="58" spans="2:9" s="165" customFormat="1" ht="20.149999999999999" customHeight="1" x14ac:dyDescent="0.25">
      <c r="B58" s="24"/>
      <c r="C58" s="19"/>
      <c r="D58" s="19"/>
      <c r="E58" s="19"/>
      <c r="F58" s="47"/>
      <c r="G58" s="223"/>
      <c r="H58" s="60"/>
      <c r="I58" s="224">
        <f t="shared" si="1"/>
        <v>0</v>
      </c>
    </row>
    <row r="59" spans="2:9" s="165" customFormat="1" ht="20.149999999999999" customHeight="1" x14ac:dyDescent="0.25">
      <c r="B59" s="24"/>
      <c r="C59" s="19" t="s">
        <v>42</v>
      </c>
      <c r="D59" s="19"/>
      <c r="E59" s="19"/>
      <c r="F59" s="47" t="s">
        <v>17</v>
      </c>
      <c r="G59" s="223"/>
      <c r="H59" s="60"/>
      <c r="I59" s="224">
        <f t="shared" si="1"/>
        <v>0</v>
      </c>
    </row>
    <row r="60" spans="2:9" s="165" customFormat="1" ht="20.149999999999999" customHeight="1" x14ac:dyDescent="0.25">
      <c r="B60" s="24"/>
      <c r="C60" s="19"/>
      <c r="D60" s="19"/>
      <c r="E60" s="19"/>
      <c r="F60" s="47"/>
      <c r="G60" s="223"/>
      <c r="H60" s="60"/>
      <c r="I60" s="224">
        <f t="shared" si="1"/>
        <v>0</v>
      </c>
    </row>
    <row r="61" spans="2:9" s="165" customFormat="1" ht="20.149999999999999" customHeight="1" x14ac:dyDescent="0.25">
      <c r="B61" s="24"/>
      <c r="C61" s="19" t="s">
        <v>43</v>
      </c>
      <c r="D61" s="19"/>
      <c r="E61" s="19"/>
      <c r="F61" s="47" t="s">
        <v>44</v>
      </c>
      <c r="G61" s="223">
        <v>1</v>
      </c>
      <c r="H61" s="60"/>
      <c r="I61" s="224">
        <f t="shared" si="1"/>
        <v>0</v>
      </c>
    </row>
    <row r="62" spans="2:9" s="165" customFormat="1" ht="20.149999999999999" customHeight="1" x14ac:dyDescent="0.25">
      <c r="B62" s="24"/>
      <c r="C62" s="19"/>
      <c r="D62" s="19"/>
      <c r="E62" s="19"/>
      <c r="F62" s="47"/>
      <c r="G62" s="223"/>
      <c r="H62" s="60"/>
      <c r="I62" s="224">
        <f t="shared" si="1"/>
        <v>0</v>
      </c>
    </row>
    <row r="63" spans="2:9" s="165" customFormat="1" ht="20.149999999999999" customHeight="1" x14ac:dyDescent="0.25">
      <c r="B63" s="24"/>
      <c r="C63" s="19" t="s">
        <v>45</v>
      </c>
      <c r="D63" s="19"/>
      <c r="E63" s="19"/>
      <c r="F63" s="47" t="s">
        <v>17</v>
      </c>
      <c r="G63" s="223"/>
      <c r="H63" s="60"/>
      <c r="I63" s="224"/>
    </row>
    <row r="64" spans="2:9" s="165" customFormat="1" ht="20.149999999999999" customHeight="1" thickBot="1" x14ac:dyDescent="0.3">
      <c r="B64" s="308"/>
      <c r="C64" s="227"/>
      <c r="D64" s="227"/>
      <c r="E64" s="227"/>
      <c r="F64" s="229"/>
      <c r="G64" s="231"/>
      <c r="H64" s="293"/>
      <c r="I64" s="232"/>
    </row>
    <row r="65" spans="2:9" s="165" customFormat="1" ht="20.149999999999999" customHeight="1" thickBot="1" x14ac:dyDescent="0.3">
      <c r="B65" s="33" t="s">
        <v>46</v>
      </c>
      <c r="C65" s="34"/>
      <c r="D65" s="49"/>
      <c r="E65" s="34"/>
      <c r="F65" s="50"/>
      <c r="G65" s="35"/>
      <c r="H65" s="174"/>
      <c r="I65" s="175">
        <f>SUM(I53:I64)</f>
        <v>0</v>
      </c>
    </row>
    <row r="66" spans="2:9" s="165" customFormat="1" ht="20.149999999999999" customHeight="1" x14ac:dyDescent="0.25">
      <c r="B66" s="9"/>
      <c r="C66" s="36"/>
      <c r="D66" s="36"/>
      <c r="E66" s="36"/>
      <c r="F66" s="51"/>
      <c r="G66" s="37"/>
      <c r="H66" s="173"/>
      <c r="I66" s="176"/>
    </row>
    <row r="67" spans="2:9" s="165" customFormat="1" ht="20.149999999999999" customHeight="1" thickBot="1" x14ac:dyDescent="0.3">
      <c r="B67" s="13"/>
      <c r="C67" s="38"/>
      <c r="D67" s="38"/>
      <c r="E67" s="38"/>
      <c r="F67" s="112"/>
      <c r="G67" s="39"/>
      <c r="H67" s="59"/>
      <c r="I67" s="94" t="s">
        <v>47</v>
      </c>
    </row>
    <row r="68" spans="2:9" s="165" customFormat="1" ht="20.149999999999999" customHeight="1" x14ac:dyDescent="0.25">
      <c r="B68" s="8" t="s">
        <v>2</v>
      </c>
      <c r="C68" s="9" t="s">
        <v>3</v>
      </c>
      <c r="D68" s="9"/>
      <c r="E68" s="9"/>
      <c r="F68" s="10" t="s">
        <v>4</v>
      </c>
      <c r="G68" s="11" t="s">
        <v>5</v>
      </c>
      <c r="H68" s="166" t="s">
        <v>6</v>
      </c>
      <c r="I68" s="167" t="s">
        <v>7</v>
      </c>
    </row>
    <row r="69" spans="2:9" s="165" customFormat="1" ht="20.149999999999999" customHeight="1" thickBot="1" x14ac:dyDescent="0.3">
      <c r="B69" s="12"/>
      <c r="C69" s="13"/>
      <c r="D69" s="13"/>
      <c r="E69" s="13"/>
      <c r="F69" s="14"/>
      <c r="G69" s="15"/>
      <c r="H69" s="168" t="s">
        <v>8</v>
      </c>
      <c r="I69" s="169" t="s">
        <v>8</v>
      </c>
    </row>
    <row r="70" spans="2:9" s="165" customFormat="1" ht="20.149999999999999" customHeight="1" x14ac:dyDescent="0.25">
      <c r="B70" s="258">
        <v>1700</v>
      </c>
      <c r="C70" s="248" t="s">
        <v>48</v>
      </c>
      <c r="D70" s="249"/>
      <c r="E70" s="282"/>
      <c r="F70" s="271"/>
      <c r="G70" s="283"/>
      <c r="H70" s="269"/>
      <c r="I70" s="270"/>
    </row>
    <row r="71" spans="2:9" s="165" customFormat="1" ht="8.25" customHeight="1" x14ac:dyDescent="0.25">
      <c r="B71" s="85"/>
      <c r="C71" s="109"/>
      <c r="D71" s="284"/>
      <c r="E71" s="285"/>
      <c r="F71" s="109"/>
      <c r="G71" s="286"/>
      <c r="H71" s="287"/>
      <c r="I71" s="288"/>
    </row>
    <row r="72" spans="2:9" s="165" customFormat="1" ht="20.149999999999999" customHeight="1" x14ac:dyDescent="0.25">
      <c r="B72" s="53">
        <v>17.010000000000002</v>
      </c>
      <c r="C72" s="54" t="s">
        <v>49</v>
      </c>
      <c r="D72" s="29"/>
      <c r="E72" s="55"/>
      <c r="F72" s="23" t="s">
        <v>50</v>
      </c>
      <c r="G72" s="73"/>
      <c r="H72" s="60"/>
      <c r="I72" s="264"/>
    </row>
    <row r="73" spans="2:9" s="165" customFormat="1" ht="9" customHeight="1" x14ac:dyDescent="0.25">
      <c r="B73" s="56"/>
      <c r="C73" s="20"/>
      <c r="D73" s="19"/>
      <c r="E73" s="57"/>
      <c r="F73" s="47"/>
      <c r="G73" s="21"/>
      <c r="H73" s="60"/>
      <c r="I73" s="264"/>
    </row>
    <row r="74" spans="2:9" s="165" customFormat="1" ht="20.149999999999999" customHeight="1" x14ac:dyDescent="0.25">
      <c r="B74" s="53" t="s">
        <v>51</v>
      </c>
      <c r="C74" s="54" t="s">
        <v>52</v>
      </c>
      <c r="D74" s="29"/>
      <c r="E74" s="55"/>
      <c r="F74" s="47"/>
      <c r="G74" s="21"/>
      <c r="H74" s="60"/>
      <c r="I74" s="264"/>
    </row>
    <row r="75" spans="2:9" s="165" customFormat="1" ht="8.25" customHeight="1" x14ac:dyDescent="0.25">
      <c r="B75" s="31"/>
      <c r="C75" s="19"/>
      <c r="D75" s="19"/>
      <c r="E75" s="19"/>
      <c r="F75" s="47"/>
      <c r="G75" s="21"/>
      <c r="H75" s="60"/>
      <c r="I75" s="264"/>
    </row>
    <row r="76" spans="2:9" s="165" customFormat="1" ht="20.149999999999999" customHeight="1" x14ac:dyDescent="0.25">
      <c r="B76" s="31"/>
      <c r="C76" s="19" t="s">
        <v>53</v>
      </c>
      <c r="D76" s="19"/>
      <c r="E76" s="19"/>
      <c r="F76" s="23" t="s">
        <v>54</v>
      </c>
      <c r="G76" s="60"/>
      <c r="H76" s="60"/>
      <c r="I76" s="264"/>
    </row>
    <row r="77" spans="2:9" s="165" customFormat="1" ht="8.25" customHeight="1" x14ac:dyDescent="0.25">
      <c r="B77" s="31"/>
      <c r="C77" s="19"/>
      <c r="D77" s="19"/>
      <c r="E77" s="19"/>
      <c r="F77" s="47"/>
      <c r="G77" s="60"/>
      <c r="H77" s="60"/>
      <c r="I77" s="264"/>
    </row>
    <row r="78" spans="2:9" s="165" customFormat="1" ht="20.149999999999999" customHeight="1" x14ac:dyDescent="0.25">
      <c r="B78" s="31"/>
      <c r="C78" s="19" t="s">
        <v>55</v>
      </c>
      <c r="D78" s="19"/>
      <c r="E78" s="19"/>
      <c r="F78" s="23" t="s">
        <v>54</v>
      </c>
      <c r="G78" s="60"/>
      <c r="H78" s="60"/>
      <c r="I78" s="264"/>
    </row>
    <row r="79" spans="2:9" s="165" customFormat="1" ht="9.75" customHeight="1" x14ac:dyDescent="0.25">
      <c r="B79" s="31"/>
      <c r="C79" s="19"/>
      <c r="D79" s="19"/>
      <c r="E79" s="19"/>
      <c r="F79" s="47"/>
      <c r="G79" s="60"/>
      <c r="H79" s="60"/>
      <c r="I79" s="264"/>
    </row>
    <row r="80" spans="2:9" s="165" customFormat="1" ht="20.149999999999999" customHeight="1" x14ac:dyDescent="0.25">
      <c r="B80" s="31"/>
      <c r="C80" s="19" t="s">
        <v>56</v>
      </c>
      <c r="D80" s="19"/>
      <c r="E80" s="19"/>
      <c r="F80" s="23" t="s">
        <v>54</v>
      </c>
      <c r="G80" s="60"/>
      <c r="H80" s="60"/>
      <c r="I80" s="264"/>
    </row>
    <row r="81" spans="2:9" s="165" customFormat="1" ht="9" customHeight="1" x14ac:dyDescent="0.25">
      <c r="B81" s="31"/>
      <c r="C81" s="19"/>
      <c r="D81" s="19"/>
      <c r="E81" s="19"/>
      <c r="F81" s="23"/>
      <c r="G81" s="60"/>
      <c r="H81" s="60"/>
      <c r="I81" s="264"/>
    </row>
    <row r="82" spans="2:9" s="165" customFormat="1" ht="20.149999999999999" customHeight="1" x14ac:dyDescent="0.25">
      <c r="B82" s="31"/>
      <c r="C82" s="19" t="s">
        <v>232</v>
      </c>
      <c r="D82" s="19"/>
      <c r="E82" s="19"/>
      <c r="F82" s="23" t="s">
        <v>54</v>
      </c>
      <c r="G82" s="60"/>
      <c r="H82" s="60"/>
      <c r="I82" s="264"/>
    </row>
    <row r="83" spans="2:9" s="165" customFormat="1" ht="8.25" customHeight="1" x14ac:dyDescent="0.25">
      <c r="B83" s="31"/>
      <c r="C83" s="19"/>
      <c r="D83" s="19"/>
      <c r="E83" s="19"/>
      <c r="F83" s="23"/>
      <c r="G83" s="60"/>
      <c r="H83" s="60"/>
      <c r="I83" s="264"/>
    </row>
    <row r="84" spans="2:9" s="165" customFormat="1" ht="20.149999999999999" customHeight="1" x14ac:dyDescent="0.25">
      <c r="B84" s="53" t="s">
        <v>57</v>
      </c>
      <c r="C84" s="54" t="s">
        <v>58</v>
      </c>
      <c r="D84" s="29"/>
      <c r="E84" s="55"/>
      <c r="F84" s="23" t="s">
        <v>54</v>
      </c>
      <c r="G84" s="21"/>
      <c r="H84" s="60"/>
      <c r="I84" s="264"/>
    </row>
    <row r="85" spans="2:9" s="165" customFormat="1" ht="9" customHeight="1" x14ac:dyDescent="0.25">
      <c r="B85" s="31"/>
      <c r="C85" s="19"/>
      <c r="D85" s="19"/>
      <c r="E85" s="19"/>
      <c r="F85" s="47"/>
      <c r="G85" s="21"/>
      <c r="H85" s="60"/>
      <c r="I85" s="264"/>
    </row>
    <row r="86" spans="2:9" s="165" customFormat="1" ht="20.149999999999999" customHeight="1" x14ac:dyDescent="0.25">
      <c r="B86" s="289" t="s">
        <v>59</v>
      </c>
      <c r="C86" s="226" t="s">
        <v>60</v>
      </c>
      <c r="D86" s="290"/>
      <c r="E86" s="291"/>
      <c r="F86" s="237" t="s">
        <v>61</v>
      </c>
      <c r="G86" s="292"/>
      <c r="H86" s="293"/>
      <c r="I86" s="294"/>
    </row>
    <row r="87" spans="2:9" s="165" customFormat="1" ht="6.75" customHeight="1" thickBot="1" x14ac:dyDescent="0.3">
      <c r="B87" s="32"/>
      <c r="C87" s="5"/>
      <c r="D87" s="5"/>
      <c r="E87" s="5"/>
      <c r="F87" s="42"/>
      <c r="G87" s="45"/>
      <c r="H87" s="43"/>
      <c r="I87" s="177"/>
    </row>
    <row r="88" spans="2:9" s="165" customFormat="1" ht="20.149999999999999" customHeight="1" thickBot="1" x14ac:dyDescent="0.3">
      <c r="B88" s="33" t="s">
        <v>62</v>
      </c>
      <c r="C88" s="34"/>
      <c r="D88" s="49"/>
      <c r="E88" s="34"/>
      <c r="F88" s="50"/>
      <c r="G88" s="35"/>
      <c r="H88" s="174"/>
      <c r="I88" s="175"/>
    </row>
    <row r="89" spans="2:9" s="165" customFormat="1" ht="20.149999999999999" customHeight="1" x14ac:dyDescent="0.25">
      <c r="B89" s="4"/>
      <c r="C89" s="5"/>
      <c r="D89" s="5"/>
      <c r="E89" s="5"/>
      <c r="F89" s="111"/>
      <c r="G89" s="6"/>
      <c r="H89" s="80"/>
      <c r="I89" s="178"/>
    </row>
    <row r="90" spans="2:9" s="165" customFormat="1" ht="20.149999999999999" customHeight="1" x14ac:dyDescent="0.25">
      <c r="B90" s="4"/>
      <c r="C90" s="5"/>
      <c r="D90" s="5"/>
      <c r="E90" s="5"/>
      <c r="F90" s="111"/>
      <c r="G90" s="6"/>
      <c r="H90" s="80"/>
      <c r="I90" s="178"/>
    </row>
    <row r="91" spans="2:9" s="165" customFormat="1" ht="16" customHeight="1" thickBot="1" x14ac:dyDescent="0.3">
      <c r="B91" s="46"/>
      <c r="C91" s="58"/>
      <c r="D91" s="38"/>
      <c r="E91" s="38"/>
      <c r="F91" s="112"/>
      <c r="G91" s="59"/>
      <c r="H91" s="59"/>
      <c r="I91" s="94" t="s">
        <v>63</v>
      </c>
    </row>
    <row r="92" spans="2:9" s="165" customFormat="1" ht="16" customHeight="1" x14ac:dyDescent="0.25">
      <c r="B92" s="8" t="s">
        <v>2</v>
      </c>
      <c r="C92" s="9" t="s">
        <v>3</v>
      </c>
      <c r="D92" s="9"/>
      <c r="E92" s="9"/>
      <c r="F92" s="10" t="s">
        <v>4</v>
      </c>
      <c r="G92" s="11" t="s">
        <v>5</v>
      </c>
      <c r="H92" s="166" t="s">
        <v>6</v>
      </c>
      <c r="I92" s="167" t="s">
        <v>7</v>
      </c>
    </row>
    <row r="93" spans="2:9" s="165" customFormat="1" ht="16" customHeight="1" thickBot="1" x14ac:dyDescent="0.3">
      <c r="B93" s="12"/>
      <c r="C93" s="13"/>
      <c r="D93" s="13"/>
      <c r="E93" s="13"/>
      <c r="F93" s="14"/>
      <c r="G93" s="15"/>
      <c r="H93" s="168" t="s">
        <v>8</v>
      </c>
      <c r="I93" s="169" t="s">
        <v>8</v>
      </c>
    </row>
    <row r="94" spans="2:9" s="165" customFormat="1" ht="24" customHeight="1" x14ac:dyDescent="0.25">
      <c r="B94" s="258" t="s">
        <v>64</v>
      </c>
      <c r="C94" s="281" t="s">
        <v>65</v>
      </c>
      <c r="D94" s="249"/>
      <c r="E94" s="249"/>
      <c r="F94" s="261"/>
      <c r="G94" s="252"/>
      <c r="H94" s="252"/>
      <c r="I94" s="253"/>
    </row>
    <row r="95" spans="2:9" s="165" customFormat="1" ht="24" customHeight="1" x14ac:dyDescent="0.25">
      <c r="B95" s="53" t="s">
        <v>66</v>
      </c>
      <c r="C95" s="109" t="s">
        <v>67</v>
      </c>
      <c r="D95" s="29"/>
      <c r="E95" s="29"/>
      <c r="F95" s="23"/>
      <c r="G95" s="101"/>
      <c r="H95" s="60"/>
      <c r="I95" s="224"/>
    </row>
    <row r="96" spans="2:9" s="165" customFormat="1" ht="24" customHeight="1" x14ac:dyDescent="0.25">
      <c r="B96" s="61"/>
      <c r="C96" s="99" t="s">
        <v>68</v>
      </c>
      <c r="D96" s="19"/>
      <c r="E96" s="19"/>
      <c r="F96" s="23" t="s">
        <v>69</v>
      </c>
      <c r="G96" s="101">
        <v>36</v>
      </c>
      <c r="H96" s="60"/>
      <c r="I96" s="224">
        <f>G96*H96</f>
        <v>0</v>
      </c>
    </row>
    <row r="97" spans="2:9" s="165" customFormat="1" ht="24" customHeight="1" x14ac:dyDescent="0.25">
      <c r="B97" s="61"/>
      <c r="C97" s="99" t="s">
        <v>70</v>
      </c>
      <c r="D97" s="19"/>
      <c r="E97" s="19"/>
      <c r="F97" s="23" t="s">
        <v>69</v>
      </c>
      <c r="G97" s="101">
        <v>36</v>
      </c>
      <c r="H97" s="60"/>
      <c r="I97" s="224">
        <f t="shared" ref="I97:I130" si="2">G97*H97</f>
        <v>0</v>
      </c>
    </row>
    <row r="98" spans="2:9" s="165" customFormat="1" ht="24" customHeight="1" x14ac:dyDescent="0.25">
      <c r="B98" s="61"/>
      <c r="C98" s="99" t="s">
        <v>71</v>
      </c>
      <c r="D98" s="19"/>
      <c r="E98" s="19"/>
      <c r="F98" s="23" t="s">
        <v>69</v>
      </c>
      <c r="G98" s="101">
        <v>36</v>
      </c>
      <c r="H98" s="60"/>
      <c r="I98" s="224">
        <f t="shared" si="2"/>
        <v>0</v>
      </c>
    </row>
    <row r="99" spans="2:9" s="165" customFormat="1" ht="24" customHeight="1" x14ac:dyDescent="0.25">
      <c r="B99" s="61"/>
      <c r="C99" s="99" t="s">
        <v>72</v>
      </c>
      <c r="D99" s="19"/>
      <c r="E99" s="19"/>
      <c r="F99" s="23" t="s">
        <v>69</v>
      </c>
      <c r="G99" s="101">
        <v>36</v>
      </c>
      <c r="H99" s="60"/>
      <c r="I99" s="224">
        <f t="shared" si="2"/>
        <v>0</v>
      </c>
    </row>
    <row r="100" spans="2:9" s="165" customFormat="1" ht="24" customHeight="1" x14ac:dyDescent="0.25">
      <c r="B100" s="61"/>
      <c r="C100" s="99" t="s">
        <v>73</v>
      </c>
      <c r="D100" s="19"/>
      <c r="E100" s="19"/>
      <c r="F100" s="23" t="s">
        <v>69</v>
      </c>
      <c r="G100" s="101">
        <v>36</v>
      </c>
      <c r="H100" s="60"/>
      <c r="I100" s="224">
        <f t="shared" si="2"/>
        <v>0</v>
      </c>
    </row>
    <row r="101" spans="2:9" s="165" customFormat="1" ht="24" customHeight="1" x14ac:dyDescent="0.25">
      <c r="B101" s="61"/>
      <c r="C101" s="62"/>
      <c r="D101" s="19"/>
      <c r="E101" s="19"/>
      <c r="F101" s="23"/>
      <c r="G101" s="101"/>
      <c r="H101" s="60"/>
      <c r="I101" s="224"/>
    </row>
    <row r="102" spans="2:9" s="165" customFormat="1" ht="24" customHeight="1" x14ac:dyDescent="0.25">
      <c r="B102" s="53" t="s">
        <v>74</v>
      </c>
      <c r="C102" s="109" t="s">
        <v>75</v>
      </c>
      <c r="D102" s="19"/>
      <c r="E102" s="19"/>
      <c r="F102" s="23"/>
      <c r="G102" s="101"/>
      <c r="H102" s="60"/>
      <c r="I102" s="224"/>
    </row>
    <row r="103" spans="2:9" s="165" customFormat="1" ht="24" customHeight="1" x14ac:dyDescent="0.25">
      <c r="B103" s="61"/>
      <c r="C103" s="99" t="s">
        <v>68</v>
      </c>
      <c r="D103" s="19"/>
      <c r="E103" s="19"/>
      <c r="F103" s="23" t="s">
        <v>69</v>
      </c>
      <c r="G103" s="101">
        <v>36</v>
      </c>
      <c r="H103" s="60"/>
      <c r="I103" s="224">
        <f t="shared" si="2"/>
        <v>0</v>
      </c>
    </row>
    <row r="104" spans="2:9" s="165" customFormat="1" ht="24" customHeight="1" x14ac:dyDescent="0.25">
      <c r="B104" s="61"/>
      <c r="C104" s="99" t="s">
        <v>70</v>
      </c>
      <c r="D104" s="19"/>
      <c r="E104" s="19"/>
      <c r="F104" s="23" t="s">
        <v>69</v>
      </c>
      <c r="G104" s="101">
        <v>36</v>
      </c>
      <c r="H104" s="60"/>
      <c r="I104" s="224">
        <f t="shared" si="2"/>
        <v>0</v>
      </c>
    </row>
    <row r="105" spans="2:9" s="165" customFormat="1" ht="24" customHeight="1" x14ac:dyDescent="0.25">
      <c r="B105" s="61"/>
      <c r="C105" s="99" t="s">
        <v>71</v>
      </c>
      <c r="D105" s="19"/>
      <c r="E105" s="19"/>
      <c r="F105" s="23" t="s">
        <v>69</v>
      </c>
      <c r="G105" s="101">
        <v>36</v>
      </c>
      <c r="H105" s="60"/>
      <c r="I105" s="224">
        <f t="shared" si="2"/>
        <v>0</v>
      </c>
    </row>
    <row r="106" spans="2:9" s="165" customFormat="1" ht="24" customHeight="1" x14ac:dyDescent="0.25">
      <c r="B106" s="61"/>
      <c r="C106" s="99" t="s">
        <v>72</v>
      </c>
      <c r="D106" s="19"/>
      <c r="E106" s="19"/>
      <c r="F106" s="23" t="s">
        <v>69</v>
      </c>
      <c r="G106" s="101">
        <v>36</v>
      </c>
      <c r="H106" s="60"/>
      <c r="I106" s="224">
        <f t="shared" si="2"/>
        <v>0</v>
      </c>
    </row>
    <row r="107" spans="2:9" s="165" customFormat="1" ht="24" customHeight="1" x14ac:dyDescent="0.25">
      <c r="B107" s="61"/>
      <c r="C107" s="99" t="s">
        <v>76</v>
      </c>
      <c r="D107" s="19"/>
      <c r="E107" s="19"/>
      <c r="F107" s="23" t="s">
        <v>69</v>
      </c>
      <c r="G107" s="101">
        <v>36</v>
      </c>
      <c r="H107" s="60"/>
      <c r="I107" s="224">
        <f t="shared" si="2"/>
        <v>0</v>
      </c>
    </row>
    <row r="108" spans="2:9" s="165" customFormat="1" ht="24" customHeight="1" x14ac:dyDescent="0.25">
      <c r="B108" s="61"/>
      <c r="C108" s="99"/>
      <c r="D108" s="19"/>
      <c r="E108" s="19"/>
      <c r="F108" s="23"/>
      <c r="G108" s="101"/>
      <c r="H108" s="60"/>
      <c r="I108" s="224"/>
    </row>
    <row r="109" spans="2:9" s="165" customFormat="1" ht="24" customHeight="1" x14ac:dyDescent="0.25">
      <c r="B109" s="53" t="s">
        <v>77</v>
      </c>
      <c r="C109" s="109" t="s">
        <v>78</v>
      </c>
      <c r="D109" s="19"/>
      <c r="E109" s="19"/>
      <c r="F109" s="23"/>
      <c r="G109" s="101"/>
      <c r="H109" s="60"/>
      <c r="I109" s="224"/>
    </row>
    <row r="110" spans="2:9" s="165" customFormat="1" ht="24" customHeight="1" x14ac:dyDescent="0.25">
      <c r="B110" s="61"/>
      <c r="C110" s="99" t="s">
        <v>79</v>
      </c>
      <c r="D110" s="19"/>
      <c r="E110" s="19"/>
      <c r="F110" s="23" t="s">
        <v>69</v>
      </c>
      <c r="G110" s="101">
        <v>36</v>
      </c>
      <c r="H110" s="101"/>
      <c r="I110" s="224">
        <f t="shared" si="2"/>
        <v>0</v>
      </c>
    </row>
    <row r="111" spans="2:9" s="165" customFormat="1" ht="24" customHeight="1" x14ac:dyDescent="0.25">
      <c r="B111" s="61"/>
      <c r="C111" s="99" t="s">
        <v>80</v>
      </c>
      <c r="D111" s="19"/>
      <c r="E111" s="19"/>
      <c r="F111" s="23" t="s">
        <v>69</v>
      </c>
      <c r="G111" s="101">
        <v>36</v>
      </c>
      <c r="H111" s="101"/>
      <c r="I111" s="224">
        <f t="shared" si="2"/>
        <v>0</v>
      </c>
    </row>
    <row r="112" spans="2:9" s="165" customFormat="1" ht="24" customHeight="1" x14ac:dyDescent="0.25">
      <c r="B112" s="61"/>
      <c r="C112" s="99" t="s">
        <v>81</v>
      </c>
      <c r="D112" s="19"/>
      <c r="E112" s="19"/>
      <c r="F112" s="23" t="s">
        <v>69</v>
      </c>
      <c r="G112" s="101">
        <v>36</v>
      </c>
      <c r="H112" s="101"/>
      <c r="I112" s="224">
        <f t="shared" si="2"/>
        <v>0</v>
      </c>
    </row>
    <row r="113" spans="2:9" s="165" customFormat="1" ht="24" customHeight="1" x14ac:dyDescent="0.25">
      <c r="B113" s="61"/>
      <c r="C113" s="99" t="s">
        <v>82</v>
      </c>
      <c r="D113" s="19"/>
      <c r="E113" s="19"/>
      <c r="F113" s="23" t="s">
        <v>69</v>
      </c>
      <c r="G113" s="101">
        <v>36</v>
      </c>
      <c r="H113" s="101"/>
      <c r="I113" s="224">
        <f t="shared" si="2"/>
        <v>0</v>
      </c>
    </row>
    <row r="114" spans="2:9" s="165" customFormat="1" ht="24" customHeight="1" x14ac:dyDescent="0.25">
      <c r="B114" s="61"/>
      <c r="C114" s="99" t="s">
        <v>83</v>
      </c>
      <c r="D114" s="19"/>
      <c r="E114" s="19"/>
      <c r="F114" s="23" t="s">
        <v>69</v>
      </c>
      <c r="G114" s="101">
        <v>36</v>
      </c>
      <c r="H114" s="101"/>
      <c r="I114" s="224">
        <f t="shared" si="2"/>
        <v>0</v>
      </c>
    </row>
    <row r="115" spans="2:9" s="165" customFormat="1" ht="24" customHeight="1" x14ac:dyDescent="0.25">
      <c r="B115" s="61"/>
      <c r="C115" s="99" t="s">
        <v>84</v>
      </c>
      <c r="D115" s="19"/>
      <c r="E115" s="19"/>
      <c r="F115" s="23" t="s">
        <v>69</v>
      </c>
      <c r="G115" s="101">
        <v>36</v>
      </c>
      <c r="H115" s="101"/>
      <c r="I115" s="224">
        <f t="shared" si="2"/>
        <v>0</v>
      </c>
    </row>
    <row r="116" spans="2:9" s="165" customFormat="1" ht="24" customHeight="1" x14ac:dyDescent="0.25">
      <c r="B116" s="61"/>
      <c r="C116" s="99"/>
      <c r="D116" s="19"/>
      <c r="E116" s="19"/>
      <c r="F116" s="23"/>
      <c r="G116" s="101"/>
      <c r="H116" s="101"/>
      <c r="I116" s="224">
        <f t="shared" si="2"/>
        <v>0</v>
      </c>
    </row>
    <row r="117" spans="2:9" s="165" customFormat="1" ht="24" customHeight="1" x14ac:dyDescent="0.25">
      <c r="B117" s="651" t="s">
        <v>435</v>
      </c>
      <c r="C117" s="670" t="s">
        <v>436</v>
      </c>
      <c r="D117" s="671"/>
      <c r="E117" s="672"/>
      <c r="F117" s="23"/>
      <c r="G117" s="101"/>
      <c r="H117" s="101"/>
      <c r="I117" s="224">
        <f t="shared" si="2"/>
        <v>0</v>
      </c>
    </row>
    <row r="118" spans="2:9" s="165" customFormat="1" ht="24" customHeight="1" x14ac:dyDescent="0.35">
      <c r="B118" s="652" t="s">
        <v>437</v>
      </c>
      <c r="C118" s="713" t="s">
        <v>447</v>
      </c>
      <c r="D118" s="714"/>
      <c r="E118" s="715"/>
      <c r="F118" s="653"/>
      <c r="G118" s="101"/>
      <c r="H118" s="101"/>
      <c r="I118" s="224">
        <f t="shared" si="2"/>
        <v>0</v>
      </c>
    </row>
    <row r="119" spans="2:9" s="165" customFormat="1" ht="24" customHeight="1" x14ac:dyDescent="0.35">
      <c r="B119" s="652" t="s">
        <v>440</v>
      </c>
      <c r="C119" s="656" t="s">
        <v>444</v>
      </c>
      <c r="D119" s="657"/>
      <c r="E119" s="658"/>
      <c r="F119" s="653" t="s">
        <v>313</v>
      </c>
      <c r="G119" s="101"/>
      <c r="H119" s="101"/>
      <c r="I119" s="224">
        <f t="shared" si="2"/>
        <v>0</v>
      </c>
    </row>
    <row r="120" spans="2:9" s="165" customFormat="1" ht="24" customHeight="1" x14ac:dyDescent="0.35">
      <c r="B120" s="652" t="s">
        <v>441</v>
      </c>
      <c r="C120" s="656" t="s">
        <v>445</v>
      </c>
      <c r="D120" s="657"/>
      <c r="E120" s="658"/>
      <c r="F120" s="653" t="s">
        <v>313</v>
      </c>
      <c r="G120" s="101">
        <v>1</v>
      </c>
      <c r="H120" s="322">
        <v>346400890</v>
      </c>
      <c r="I120" s="224">
        <f t="shared" si="2"/>
        <v>346400890</v>
      </c>
    </row>
    <row r="121" spans="2:9" s="165" customFormat="1" ht="24" customHeight="1" x14ac:dyDescent="0.35">
      <c r="B121" s="652" t="s">
        <v>442</v>
      </c>
      <c r="C121" s="656" t="s">
        <v>446</v>
      </c>
      <c r="D121" s="657"/>
      <c r="E121" s="658"/>
      <c r="F121" s="653" t="s">
        <v>313</v>
      </c>
      <c r="G121" s="101">
        <v>1</v>
      </c>
      <c r="H121" s="322">
        <v>150000000</v>
      </c>
      <c r="I121" s="224">
        <f t="shared" si="2"/>
        <v>150000000</v>
      </c>
    </row>
    <row r="122" spans="2:9" s="165" customFormat="1" ht="24" customHeight="1" x14ac:dyDescent="0.35">
      <c r="B122" s="652" t="s">
        <v>443</v>
      </c>
      <c r="C122" s="713" t="s">
        <v>449</v>
      </c>
      <c r="D122" s="714"/>
      <c r="E122" s="715"/>
      <c r="F122" s="653" t="s">
        <v>313</v>
      </c>
      <c r="G122" s="101"/>
      <c r="H122" s="101"/>
      <c r="I122" s="224">
        <f t="shared" si="2"/>
        <v>0</v>
      </c>
    </row>
    <row r="123" spans="2:9" s="165" customFormat="1" ht="24" customHeight="1" x14ac:dyDescent="0.35">
      <c r="B123" s="652" t="s">
        <v>448</v>
      </c>
      <c r="C123" s="656" t="s">
        <v>450</v>
      </c>
      <c r="D123" s="657"/>
      <c r="E123" s="658"/>
      <c r="F123" s="653" t="s">
        <v>313</v>
      </c>
      <c r="G123" s="101">
        <v>1</v>
      </c>
      <c r="H123" s="322">
        <v>307161987</v>
      </c>
      <c r="I123" s="224">
        <f t="shared" si="2"/>
        <v>307161987</v>
      </c>
    </row>
    <row r="124" spans="2:9" s="165" customFormat="1" ht="24" customHeight="1" x14ac:dyDescent="0.25">
      <c r="B124" s="652"/>
      <c r="C124" s="656"/>
      <c r="D124" s="657"/>
      <c r="E124" s="658"/>
      <c r="F124" s="654"/>
      <c r="G124" s="101"/>
      <c r="H124" s="101"/>
      <c r="I124" s="224">
        <f t="shared" si="2"/>
        <v>0</v>
      </c>
    </row>
    <row r="125" spans="2:9" s="165" customFormat="1" ht="24" customHeight="1" x14ac:dyDescent="0.25">
      <c r="B125" s="652" t="s">
        <v>438</v>
      </c>
      <c r="C125" s="673" t="s">
        <v>439</v>
      </c>
      <c r="D125" s="674"/>
      <c r="E125" s="675"/>
      <c r="F125" s="659" t="s">
        <v>207</v>
      </c>
      <c r="G125" s="101"/>
      <c r="H125" s="101"/>
      <c r="I125" s="224"/>
    </row>
    <row r="126" spans="2:9" s="165" customFormat="1" ht="24" customHeight="1" x14ac:dyDescent="0.25">
      <c r="B126" s="61"/>
      <c r="C126" s="99"/>
      <c r="D126" s="19"/>
      <c r="E126" s="19"/>
      <c r="F126" s="23"/>
      <c r="G126" s="101"/>
      <c r="H126" s="60"/>
      <c r="I126" s="224"/>
    </row>
    <row r="127" spans="2:9" s="165" customFormat="1" ht="24" customHeight="1" x14ac:dyDescent="0.25">
      <c r="B127" s="53" t="s">
        <v>85</v>
      </c>
      <c r="C127" s="109" t="s">
        <v>86</v>
      </c>
      <c r="D127" s="19"/>
      <c r="E127" s="19"/>
      <c r="F127" s="23"/>
      <c r="G127" s="101"/>
      <c r="H127" s="60"/>
      <c r="I127" s="224"/>
    </row>
    <row r="128" spans="2:9" s="165" customFormat="1" ht="24" customHeight="1" x14ac:dyDescent="0.25">
      <c r="B128" s="53"/>
      <c r="C128" s="109"/>
      <c r="D128" s="19"/>
      <c r="E128" s="19"/>
      <c r="F128" s="23"/>
      <c r="G128" s="101"/>
      <c r="H128" s="60"/>
      <c r="I128" s="224"/>
    </row>
    <row r="129" spans="2:9" s="165" customFormat="1" ht="24" customHeight="1" x14ac:dyDescent="0.25">
      <c r="B129" s="61"/>
      <c r="C129" s="99" t="s">
        <v>87</v>
      </c>
      <c r="D129" s="19"/>
      <c r="E129" s="19"/>
      <c r="F129" s="23" t="s">
        <v>88</v>
      </c>
      <c r="G129" s="101">
        <v>300</v>
      </c>
      <c r="H129" s="60"/>
      <c r="I129" s="224">
        <f t="shared" si="2"/>
        <v>0</v>
      </c>
    </row>
    <row r="130" spans="2:9" s="165" customFormat="1" ht="24" customHeight="1" x14ac:dyDescent="0.25">
      <c r="B130" s="61"/>
      <c r="C130" s="99" t="s">
        <v>89</v>
      </c>
      <c r="D130" s="19"/>
      <c r="E130" s="19"/>
      <c r="F130" s="23" t="s">
        <v>88</v>
      </c>
      <c r="G130" s="101">
        <v>240</v>
      </c>
      <c r="H130" s="60"/>
      <c r="I130" s="224">
        <f t="shared" si="2"/>
        <v>0</v>
      </c>
    </row>
    <row r="131" spans="2:9" s="165" customFormat="1" ht="24" customHeight="1" thickBot="1" x14ac:dyDescent="0.3">
      <c r="B131" s="239"/>
      <c r="C131" s="307"/>
      <c r="D131" s="227"/>
      <c r="E131" s="227"/>
      <c r="F131" s="237"/>
      <c r="G131" s="241"/>
      <c r="H131" s="293"/>
      <c r="I131" s="232"/>
    </row>
    <row r="132" spans="2:9" s="165" customFormat="1" ht="24" customHeight="1" thickBot="1" x14ac:dyDescent="0.3">
      <c r="B132" s="33" t="s">
        <v>90</v>
      </c>
      <c r="C132" s="34"/>
      <c r="D132" s="49"/>
      <c r="E132" s="34"/>
      <c r="F132" s="50"/>
      <c r="G132" s="35"/>
      <c r="H132" s="174"/>
      <c r="I132" s="175">
        <f>SUM(I96:I131)</f>
        <v>803562877</v>
      </c>
    </row>
    <row r="133" spans="2:9" s="165" customFormat="1" ht="24" customHeight="1" thickBot="1" x14ac:dyDescent="0.3">
      <c r="B133" s="4"/>
      <c r="C133" s="5"/>
      <c r="D133" s="5"/>
      <c r="E133" s="5"/>
      <c r="F133" s="111"/>
      <c r="G133" s="6"/>
      <c r="H133" s="80"/>
      <c r="I133" s="178"/>
    </row>
    <row r="134" spans="2:9" s="165" customFormat="1" ht="24" customHeight="1" x14ac:dyDescent="0.25">
      <c r="B134" s="64" t="s">
        <v>91</v>
      </c>
      <c r="C134" s="36"/>
      <c r="D134" s="36"/>
      <c r="E134" s="36"/>
      <c r="F134" s="51"/>
      <c r="G134" s="37"/>
      <c r="H134" s="173"/>
      <c r="I134" s="179"/>
    </row>
    <row r="135" spans="2:9" s="165" customFormat="1" ht="24" customHeight="1" thickBot="1" x14ac:dyDescent="0.3">
      <c r="B135" s="65"/>
      <c r="C135" s="38"/>
      <c r="D135" s="38"/>
      <c r="E135" s="38"/>
      <c r="F135" s="112"/>
      <c r="G135" s="39"/>
      <c r="H135" s="59"/>
      <c r="I135" s="180" t="s">
        <v>92</v>
      </c>
    </row>
    <row r="136" spans="2:9" s="165" customFormat="1" ht="24" customHeight="1" x14ac:dyDescent="0.25">
      <c r="B136" s="64" t="s">
        <v>2</v>
      </c>
      <c r="C136" s="66" t="s">
        <v>3</v>
      </c>
      <c r="D136" s="9"/>
      <c r="E136" s="9"/>
      <c r="F136" s="67" t="s">
        <v>4</v>
      </c>
      <c r="G136" s="11" t="s">
        <v>5</v>
      </c>
      <c r="H136" s="181" t="s">
        <v>6</v>
      </c>
      <c r="I136" s="182" t="s">
        <v>7</v>
      </c>
    </row>
    <row r="137" spans="2:9" s="165" customFormat="1" ht="24" customHeight="1" thickBot="1" x14ac:dyDescent="0.3">
      <c r="B137" s="68"/>
      <c r="C137" s="69"/>
      <c r="D137" s="13"/>
      <c r="E137" s="13"/>
      <c r="F137" s="70"/>
      <c r="G137" s="15"/>
      <c r="H137" s="183" t="s">
        <v>8</v>
      </c>
      <c r="I137" s="184" t="s">
        <v>8</v>
      </c>
    </row>
    <row r="138" spans="2:9" s="165" customFormat="1" ht="24" customHeight="1" x14ac:dyDescent="0.25">
      <c r="B138" s="278">
        <v>2100</v>
      </c>
      <c r="C138" s="271" t="s">
        <v>93</v>
      </c>
      <c r="D138" s="249"/>
      <c r="E138" s="249"/>
      <c r="F138" s="250"/>
      <c r="G138" s="251"/>
      <c r="H138" s="259"/>
      <c r="I138" s="263"/>
    </row>
    <row r="139" spans="2:9" s="165" customFormat="1" ht="24" customHeight="1" x14ac:dyDescent="0.25">
      <c r="B139" s="28"/>
      <c r="C139" s="109"/>
      <c r="D139" s="19"/>
      <c r="E139" s="19"/>
      <c r="F139" s="47"/>
      <c r="G139" s="86"/>
      <c r="H139" s="60"/>
      <c r="I139" s="264"/>
    </row>
    <row r="140" spans="2:9" s="165" customFormat="1" ht="24" customHeight="1" x14ac:dyDescent="0.25">
      <c r="B140" s="28">
        <v>21.01</v>
      </c>
      <c r="C140" s="54" t="s">
        <v>94</v>
      </c>
      <c r="D140" s="29"/>
      <c r="E140" s="19"/>
      <c r="F140" s="47"/>
      <c r="G140" s="86"/>
      <c r="H140" s="60"/>
      <c r="I140" s="264"/>
    </row>
    <row r="141" spans="2:9" s="165" customFormat="1" ht="24" customHeight="1" x14ac:dyDescent="0.25">
      <c r="B141" s="28"/>
      <c r="C141" s="54"/>
      <c r="D141" s="29"/>
      <c r="E141" s="19"/>
      <c r="F141" s="47"/>
      <c r="G141" s="86"/>
      <c r="H141" s="60"/>
      <c r="I141" s="264"/>
    </row>
    <row r="142" spans="2:9" s="165" customFormat="1" ht="24" customHeight="1" x14ac:dyDescent="0.25">
      <c r="B142" s="28"/>
      <c r="C142" s="20" t="s">
        <v>95</v>
      </c>
      <c r="D142" s="29"/>
      <c r="E142" s="19"/>
      <c r="F142" s="47"/>
      <c r="G142" s="86"/>
      <c r="H142" s="60"/>
      <c r="I142" s="264"/>
    </row>
    <row r="143" spans="2:9" s="165" customFormat="1" ht="24" customHeight="1" x14ac:dyDescent="0.25">
      <c r="B143" s="28"/>
      <c r="C143" s="19"/>
      <c r="D143" s="29"/>
      <c r="E143" s="19"/>
      <c r="F143" s="47"/>
      <c r="G143" s="86"/>
      <c r="H143" s="60"/>
      <c r="I143" s="264"/>
    </row>
    <row r="144" spans="2:9" s="165" customFormat="1" ht="24" customHeight="1" x14ac:dyDescent="0.25">
      <c r="B144" s="28"/>
      <c r="C144" s="20" t="s">
        <v>96</v>
      </c>
      <c r="D144" s="29"/>
      <c r="E144" s="19"/>
      <c r="F144" s="23" t="s">
        <v>97</v>
      </c>
      <c r="G144" s="86">
        <v>200</v>
      </c>
      <c r="H144" s="60"/>
      <c r="I144" s="264">
        <f>G144*H144</f>
        <v>0</v>
      </c>
    </row>
    <row r="145" spans="2:9" s="165" customFormat="1" ht="24" customHeight="1" x14ac:dyDescent="0.25">
      <c r="B145" s="28"/>
      <c r="C145" s="54"/>
      <c r="D145" s="29"/>
      <c r="E145" s="19"/>
      <c r="F145" s="23"/>
      <c r="G145" s="86"/>
      <c r="H145" s="60"/>
      <c r="I145" s="264"/>
    </row>
    <row r="146" spans="2:9" s="165" customFormat="1" ht="24" customHeight="1" x14ac:dyDescent="0.25">
      <c r="B146" s="28" t="s">
        <v>98</v>
      </c>
      <c r="C146" s="54" t="s">
        <v>99</v>
      </c>
      <c r="D146" s="29"/>
      <c r="E146" s="19"/>
      <c r="F146" s="23"/>
      <c r="G146" s="86"/>
      <c r="H146" s="60"/>
      <c r="I146" s="264"/>
    </row>
    <row r="147" spans="2:9" s="165" customFormat="1" ht="24" customHeight="1" x14ac:dyDescent="0.25">
      <c r="B147" s="28"/>
      <c r="C147" s="54"/>
      <c r="D147" s="29"/>
      <c r="E147" s="19"/>
      <c r="F147" s="23"/>
      <c r="G147" s="86"/>
      <c r="H147" s="60"/>
      <c r="I147" s="264"/>
    </row>
    <row r="148" spans="2:9" s="165" customFormat="1" ht="24" customHeight="1" x14ac:dyDescent="0.25">
      <c r="B148" s="22"/>
      <c r="C148" s="20" t="s">
        <v>100</v>
      </c>
      <c r="D148" s="19"/>
      <c r="E148" s="19"/>
      <c r="F148" s="23"/>
      <c r="G148" s="73"/>
      <c r="H148" s="223"/>
      <c r="I148" s="264"/>
    </row>
    <row r="149" spans="2:9" s="165" customFormat="1" ht="24" customHeight="1" x14ac:dyDescent="0.25">
      <c r="B149" s="22"/>
      <c r="C149" s="20" t="s">
        <v>101</v>
      </c>
      <c r="D149" s="19"/>
      <c r="E149" s="19"/>
      <c r="F149" s="23" t="s">
        <v>54</v>
      </c>
      <c r="G149" s="86"/>
      <c r="H149" s="223"/>
      <c r="I149" s="264"/>
    </row>
    <row r="150" spans="2:9" s="165" customFormat="1" ht="24" customHeight="1" x14ac:dyDescent="0.25">
      <c r="B150" s="22"/>
      <c r="C150" s="20"/>
      <c r="D150" s="19"/>
      <c r="E150" s="19"/>
      <c r="F150" s="23"/>
      <c r="G150" s="73"/>
      <c r="H150" s="223"/>
      <c r="I150" s="264"/>
    </row>
    <row r="151" spans="2:9" s="165" customFormat="1" ht="24" customHeight="1" x14ac:dyDescent="0.25">
      <c r="B151" s="28" t="s">
        <v>102</v>
      </c>
      <c r="C151" s="54" t="s">
        <v>103</v>
      </c>
      <c r="D151" s="19"/>
      <c r="E151" s="19"/>
      <c r="F151" s="23" t="s">
        <v>38</v>
      </c>
      <c r="G151" s="73"/>
      <c r="H151" s="223"/>
      <c r="I151" s="264"/>
    </row>
    <row r="152" spans="2:9" s="165" customFormat="1" ht="24" customHeight="1" x14ac:dyDescent="0.25">
      <c r="B152" s="28"/>
      <c r="C152" s="54"/>
      <c r="D152" s="19"/>
      <c r="E152" s="19"/>
      <c r="F152" s="23"/>
      <c r="G152" s="73"/>
      <c r="H152" s="223"/>
      <c r="I152" s="264"/>
    </row>
    <row r="153" spans="2:9" s="165" customFormat="1" ht="24" customHeight="1" x14ac:dyDescent="0.25">
      <c r="B153" s="28"/>
      <c r="C153" s="54" t="s">
        <v>104</v>
      </c>
      <c r="D153" s="19"/>
      <c r="E153" s="19"/>
      <c r="F153" s="23"/>
      <c r="G153" s="73"/>
      <c r="H153" s="223"/>
      <c r="I153" s="264"/>
    </row>
    <row r="154" spans="2:9" s="165" customFormat="1" ht="24" customHeight="1" x14ac:dyDescent="0.25">
      <c r="B154" s="28"/>
      <c r="C154" s="54"/>
      <c r="D154" s="19"/>
      <c r="E154" s="19"/>
      <c r="F154" s="23"/>
      <c r="G154" s="73"/>
      <c r="H154" s="223"/>
      <c r="I154" s="264"/>
    </row>
    <row r="155" spans="2:9" s="165" customFormat="1" ht="24" customHeight="1" x14ac:dyDescent="0.25">
      <c r="B155" s="28"/>
      <c r="C155" s="20" t="s">
        <v>105</v>
      </c>
      <c r="D155" s="19"/>
      <c r="E155" s="19"/>
      <c r="F155" s="23" t="s">
        <v>106</v>
      </c>
      <c r="G155" s="73"/>
      <c r="H155" s="223"/>
      <c r="I155" s="264"/>
    </row>
    <row r="156" spans="2:9" s="165" customFormat="1" ht="24" customHeight="1" x14ac:dyDescent="0.25">
      <c r="B156" s="28"/>
      <c r="C156" s="54"/>
      <c r="D156" s="19"/>
      <c r="E156" s="19"/>
      <c r="F156" s="23"/>
      <c r="G156" s="73"/>
      <c r="H156" s="223"/>
      <c r="I156" s="264"/>
    </row>
    <row r="157" spans="2:9" s="165" customFormat="1" ht="24" customHeight="1" x14ac:dyDescent="0.25">
      <c r="B157" s="28"/>
      <c r="C157" s="20" t="s">
        <v>107</v>
      </c>
      <c r="D157" s="19"/>
      <c r="E157" s="19"/>
      <c r="F157" s="23" t="s">
        <v>106</v>
      </c>
      <c r="G157" s="73"/>
      <c r="H157" s="223"/>
      <c r="I157" s="264"/>
    </row>
    <row r="158" spans="2:9" s="165" customFormat="1" ht="24" customHeight="1" x14ac:dyDescent="0.25">
      <c r="B158" s="28"/>
      <c r="C158" s="54"/>
      <c r="D158" s="19"/>
      <c r="E158" s="19"/>
      <c r="F158" s="23"/>
      <c r="G158" s="73"/>
      <c r="H158" s="223"/>
      <c r="I158" s="264"/>
    </row>
    <row r="159" spans="2:9" s="165" customFormat="1" ht="24" customHeight="1" x14ac:dyDescent="0.25">
      <c r="B159" s="28"/>
      <c r="C159" s="54" t="s">
        <v>108</v>
      </c>
      <c r="D159" s="19"/>
      <c r="E159" s="19"/>
      <c r="F159" s="23"/>
      <c r="G159" s="73"/>
      <c r="H159" s="223"/>
      <c r="I159" s="264"/>
    </row>
    <row r="160" spans="2:9" s="165" customFormat="1" ht="24" customHeight="1" x14ac:dyDescent="0.25">
      <c r="B160" s="28"/>
      <c r="C160" s="54"/>
      <c r="D160" s="19"/>
      <c r="E160" s="19"/>
      <c r="F160" s="23"/>
      <c r="G160" s="73"/>
      <c r="H160" s="223"/>
      <c r="I160" s="264"/>
    </row>
    <row r="161" spans="2:9" s="165" customFormat="1" ht="24" customHeight="1" x14ac:dyDescent="0.25">
      <c r="B161" s="28"/>
      <c r="C161" s="20" t="s">
        <v>109</v>
      </c>
      <c r="D161" s="19"/>
      <c r="E161" s="19"/>
      <c r="F161" s="23" t="s">
        <v>106</v>
      </c>
      <c r="G161" s="73">
        <v>1000</v>
      </c>
      <c r="H161" s="223"/>
      <c r="I161" s="264">
        <f>G161*H161</f>
        <v>0</v>
      </c>
    </row>
    <row r="162" spans="2:9" s="165" customFormat="1" ht="24" customHeight="1" x14ac:dyDescent="0.25">
      <c r="B162" s="28"/>
      <c r="C162" s="54"/>
      <c r="D162" s="19"/>
      <c r="E162" s="19"/>
      <c r="F162" s="23"/>
      <c r="G162" s="73"/>
      <c r="H162" s="223"/>
      <c r="I162" s="264"/>
    </row>
    <row r="163" spans="2:9" s="165" customFormat="1" ht="24" customHeight="1" x14ac:dyDescent="0.25">
      <c r="B163" s="28"/>
      <c r="C163" s="20" t="s">
        <v>110</v>
      </c>
      <c r="D163" s="19"/>
      <c r="E163" s="19"/>
      <c r="F163" s="23" t="s">
        <v>106</v>
      </c>
      <c r="G163" s="73">
        <v>1000</v>
      </c>
      <c r="H163" s="223"/>
      <c r="I163" s="264">
        <f>G163*H163</f>
        <v>0</v>
      </c>
    </row>
    <row r="164" spans="2:9" s="165" customFormat="1" ht="24" customHeight="1" x14ac:dyDescent="0.25">
      <c r="B164" s="22"/>
      <c r="C164" s="20"/>
      <c r="D164" s="19"/>
      <c r="E164" s="19"/>
      <c r="F164" s="23"/>
      <c r="G164" s="73"/>
      <c r="H164" s="223"/>
      <c r="I164" s="264"/>
    </row>
    <row r="165" spans="2:9" s="165" customFormat="1" ht="24" customHeight="1" x14ac:dyDescent="0.25">
      <c r="B165" s="28" t="s">
        <v>111</v>
      </c>
      <c r="C165" s="54" t="s">
        <v>112</v>
      </c>
      <c r="D165" s="19"/>
      <c r="E165" s="19"/>
      <c r="F165" s="23" t="s">
        <v>38</v>
      </c>
      <c r="G165" s="73"/>
      <c r="H165" s="223"/>
      <c r="I165" s="264"/>
    </row>
    <row r="166" spans="2:9" s="165" customFormat="1" ht="24" customHeight="1" x14ac:dyDescent="0.25">
      <c r="B166" s="22"/>
      <c r="C166" s="20"/>
      <c r="D166" s="19"/>
      <c r="E166" s="19"/>
      <c r="F166" s="23"/>
      <c r="G166" s="73"/>
      <c r="H166" s="223"/>
      <c r="I166" s="264"/>
    </row>
    <row r="167" spans="2:9" s="165" customFormat="1" ht="24" customHeight="1" x14ac:dyDescent="0.25">
      <c r="B167" s="22"/>
      <c r="C167" s="20" t="s">
        <v>113</v>
      </c>
      <c r="D167" s="19"/>
      <c r="E167" s="19"/>
      <c r="F167" s="23" t="s">
        <v>106</v>
      </c>
      <c r="G167" s="73">
        <f>400*50</f>
        <v>20000</v>
      </c>
      <c r="H167" s="223"/>
      <c r="I167" s="264"/>
    </row>
    <row r="168" spans="2:9" s="165" customFormat="1" ht="24" customHeight="1" x14ac:dyDescent="0.25">
      <c r="B168" s="22"/>
      <c r="C168" s="54"/>
      <c r="D168" s="19"/>
      <c r="E168" s="19"/>
      <c r="F168" s="23"/>
      <c r="G168" s="73"/>
      <c r="H168" s="223"/>
      <c r="I168" s="264"/>
    </row>
    <row r="169" spans="2:9" s="165" customFormat="1" ht="24" customHeight="1" x14ac:dyDescent="0.25">
      <c r="B169" s="31"/>
      <c r="C169" s="20" t="s">
        <v>114</v>
      </c>
      <c r="D169" s="19"/>
      <c r="E169" s="19"/>
      <c r="F169" s="23" t="s">
        <v>106</v>
      </c>
      <c r="G169" s="73"/>
      <c r="H169" s="223"/>
      <c r="I169" s="264"/>
    </row>
    <row r="170" spans="2:9" s="165" customFormat="1" ht="24" customHeight="1" thickBot="1" x14ac:dyDescent="0.3">
      <c r="B170" s="236"/>
      <c r="C170" s="240"/>
      <c r="D170" s="227"/>
      <c r="E170" s="227"/>
      <c r="F170" s="237"/>
      <c r="G170" s="238"/>
      <c r="H170" s="105"/>
      <c r="I170" s="294"/>
    </row>
    <row r="171" spans="2:9" s="165" customFormat="1" ht="24" customHeight="1" thickBot="1" x14ac:dyDescent="0.3">
      <c r="B171" s="33" t="s">
        <v>115</v>
      </c>
      <c r="C171" s="34"/>
      <c r="D171" s="34"/>
      <c r="E171" s="34"/>
      <c r="F171" s="34"/>
      <c r="G171" s="35"/>
      <c r="H171" s="171"/>
      <c r="I171" s="172">
        <f>SUM(I141:I170)</f>
        <v>0</v>
      </c>
    </row>
    <row r="172" spans="2:9" s="165" customFormat="1" ht="24" customHeight="1" x14ac:dyDescent="0.25">
      <c r="B172" s="4"/>
      <c r="C172" s="5"/>
      <c r="D172" s="5"/>
      <c r="E172" s="5"/>
      <c r="F172" s="5"/>
      <c r="G172" s="6"/>
      <c r="H172" s="80"/>
      <c r="I172" s="96"/>
    </row>
    <row r="173" spans="2:9" s="165" customFormat="1" ht="24" customHeight="1" thickBot="1" x14ac:dyDescent="0.3">
      <c r="B173" s="4"/>
      <c r="C173" s="5"/>
      <c r="D173" s="5"/>
      <c r="E173" s="5"/>
      <c r="F173" s="5"/>
      <c r="G173" s="6"/>
      <c r="H173" s="80"/>
      <c r="I173" s="96"/>
    </row>
    <row r="174" spans="2:9" s="165" customFormat="1" ht="24" customHeight="1" x14ac:dyDescent="0.25">
      <c r="B174" s="64" t="s">
        <v>2</v>
      </c>
      <c r="C174" s="66" t="s">
        <v>3</v>
      </c>
      <c r="D174" s="9"/>
      <c r="E174" s="9"/>
      <c r="F174" s="67" t="s">
        <v>4</v>
      </c>
      <c r="G174" s="11" t="s">
        <v>5</v>
      </c>
      <c r="H174" s="181" t="s">
        <v>6</v>
      </c>
      <c r="I174" s="182" t="s">
        <v>7</v>
      </c>
    </row>
    <row r="175" spans="2:9" s="165" customFormat="1" ht="24" customHeight="1" thickBot="1" x14ac:dyDescent="0.3">
      <c r="B175" s="68"/>
      <c r="C175" s="69"/>
      <c r="D175" s="13"/>
      <c r="E175" s="13"/>
      <c r="F175" s="70"/>
      <c r="G175" s="15"/>
      <c r="H175" s="183" t="s">
        <v>8</v>
      </c>
      <c r="I175" s="184" t="s">
        <v>8</v>
      </c>
    </row>
    <row r="176" spans="2:9" s="165" customFormat="1" ht="24" customHeight="1" x14ac:dyDescent="0.25">
      <c r="B176" s="278">
        <v>2200</v>
      </c>
      <c r="C176" s="248" t="s">
        <v>116</v>
      </c>
      <c r="D176" s="249"/>
      <c r="E176" s="243"/>
      <c r="F176" s="279"/>
      <c r="G176" s="280"/>
      <c r="H176" s="262"/>
      <c r="I176" s="263"/>
    </row>
    <row r="177" spans="2:9" s="165" customFormat="1" ht="24" customHeight="1" x14ac:dyDescent="0.25">
      <c r="B177" s="28">
        <v>22.01</v>
      </c>
      <c r="C177" s="54" t="s">
        <v>117</v>
      </c>
      <c r="D177" s="19"/>
      <c r="E177" s="19"/>
      <c r="F177" s="23"/>
      <c r="G177" s="73"/>
      <c r="H177" s="223"/>
      <c r="I177" s="264"/>
    </row>
    <row r="178" spans="2:9" s="165" customFormat="1" ht="24" customHeight="1" x14ac:dyDescent="0.25">
      <c r="B178" s="22"/>
      <c r="C178" s="20" t="s">
        <v>95</v>
      </c>
      <c r="D178" s="19"/>
      <c r="E178" s="19"/>
      <c r="F178" s="23"/>
      <c r="G178" s="73"/>
      <c r="H178" s="223"/>
      <c r="I178" s="264"/>
    </row>
    <row r="179" spans="2:9" s="165" customFormat="1" ht="24" customHeight="1" x14ac:dyDescent="0.25">
      <c r="B179" s="22"/>
      <c r="C179" s="20" t="s">
        <v>118</v>
      </c>
      <c r="D179" s="19"/>
      <c r="E179" s="19"/>
      <c r="F179" s="23" t="s">
        <v>97</v>
      </c>
      <c r="G179" s="73"/>
      <c r="H179" s="223"/>
      <c r="I179" s="264"/>
    </row>
    <row r="180" spans="2:9" s="165" customFormat="1" ht="24" customHeight="1" x14ac:dyDescent="0.25">
      <c r="B180" s="31"/>
      <c r="C180" s="20" t="s">
        <v>119</v>
      </c>
      <c r="D180" s="19"/>
      <c r="E180" s="19"/>
      <c r="F180" s="23" t="s">
        <v>97</v>
      </c>
      <c r="G180" s="73"/>
      <c r="H180" s="223"/>
      <c r="I180" s="264"/>
    </row>
    <row r="181" spans="2:9" s="165" customFormat="1" ht="24" customHeight="1" x14ac:dyDescent="0.25">
      <c r="B181" s="28">
        <v>22.02</v>
      </c>
      <c r="C181" s="54" t="s">
        <v>120</v>
      </c>
      <c r="D181" s="19"/>
      <c r="E181" s="19"/>
      <c r="F181" s="23"/>
      <c r="G181" s="73"/>
      <c r="H181" s="223"/>
      <c r="I181" s="264"/>
    </row>
    <row r="182" spans="2:9" s="165" customFormat="1" ht="24" customHeight="1" x14ac:dyDescent="0.25">
      <c r="B182" s="31"/>
      <c r="C182" s="20" t="s">
        <v>121</v>
      </c>
      <c r="D182" s="19"/>
      <c r="E182" s="19"/>
      <c r="F182" s="23" t="s">
        <v>97</v>
      </c>
      <c r="G182" s="73"/>
      <c r="H182" s="223"/>
      <c r="I182" s="264"/>
    </row>
    <row r="183" spans="2:9" s="165" customFormat="1" ht="24" customHeight="1" x14ac:dyDescent="0.25">
      <c r="B183" s="31"/>
      <c r="C183" s="74" t="s">
        <v>122</v>
      </c>
      <c r="D183" s="75"/>
      <c r="E183" s="19"/>
      <c r="F183" s="23" t="s">
        <v>97</v>
      </c>
      <c r="G183" s="73"/>
      <c r="H183" s="223"/>
      <c r="I183" s="264"/>
    </row>
    <row r="184" spans="2:9" s="165" customFormat="1" ht="24" customHeight="1" x14ac:dyDescent="0.25">
      <c r="B184" s="28" t="s">
        <v>123</v>
      </c>
      <c r="C184" s="54" t="s">
        <v>124</v>
      </c>
      <c r="D184" s="19"/>
      <c r="E184" s="19"/>
      <c r="F184" s="23"/>
      <c r="G184" s="73"/>
      <c r="H184" s="223"/>
      <c r="I184" s="264"/>
    </row>
    <row r="185" spans="2:9" s="165" customFormat="1" ht="24" customHeight="1" x14ac:dyDescent="0.25">
      <c r="B185" s="31"/>
      <c r="C185" s="20" t="s">
        <v>125</v>
      </c>
      <c r="D185" s="19"/>
      <c r="E185" s="19"/>
      <c r="F185" s="23"/>
      <c r="G185" s="73"/>
      <c r="H185" s="223"/>
      <c r="I185" s="264"/>
    </row>
    <row r="186" spans="2:9" s="165" customFormat="1" ht="24" customHeight="1" x14ac:dyDescent="0.25">
      <c r="B186" s="31"/>
      <c r="C186" s="20" t="s">
        <v>126</v>
      </c>
      <c r="D186" s="19"/>
      <c r="E186" s="19"/>
      <c r="F186" s="23" t="s">
        <v>106</v>
      </c>
      <c r="G186" s="73"/>
      <c r="H186" s="223"/>
      <c r="I186" s="264"/>
    </row>
    <row r="187" spans="2:9" s="165" customFormat="1" ht="24" customHeight="1" x14ac:dyDescent="0.25">
      <c r="B187" s="31"/>
      <c r="C187" s="20" t="s">
        <v>127</v>
      </c>
      <c r="D187" s="19"/>
      <c r="E187" s="19"/>
      <c r="F187" s="23" t="s">
        <v>106</v>
      </c>
      <c r="G187" s="73"/>
      <c r="H187" s="223"/>
      <c r="I187" s="264"/>
    </row>
    <row r="188" spans="2:9" s="165" customFormat="1" ht="24" customHeight="1" x14ac:dyDescent="0.25">
      <c r="B188" s="28" t="s">
        <v>128</v>
      </c>
      <c r="C188" s="54" t="s">
        <v>129</v>
      </c>
      <c r="D188" s="19"/>
      <c r="E188" s="19"/>
      <c r="F188" s="23"/>
      <c r="G188" s="73"/>
      <c r="H188" s="223"/>
      <c r="I188" s="264"/>
    </row>
    <row r="189" spans="2:9" s="165" customFormat="1" ht="24" customHeight="1" x14ac:dyDescent="0.25">
      <c r="B189" s="22"/>
      <c r="C189" s="20" t="s">
        <v>130</v>
      </c>
      <c r="D189" s="19"/>
      <c r="E189" s="19"/>
      <c r="F189" s="23" t="s">
        <v>54</v>
      </c>
      <c r="G189" s="73"/>
      <c r="H189" s="223"/>
      <c r="I189" s="264"/>
    </row>
    <row r="190" spans="2:9" s="165" customFormat="1" ht="24" customHeight="1" x14ac:dyDescent="0.25">
      <c r="B190" s="22"/>
      <c r="C190" s="20" t="s">
        <v>131</v>
      </c>
      <c r="D190" s="19"/>
      <c r="E190" s="19"/>
      <c r="F190" s="23"/>
      <c r="G190" s="246"/>
      <c r="H190" s="223"/>
      <c r="I190" s="264"/>
    </row>
    <row r="191" spans="2:9" s="165" customFormat="1" ht="24" customHeight="1" x14ac:dyDescent="0.25">
      <c r="B191" s="28" t="s">
        <v>132</v>
      </c>
      <c r="C191" s="54" t="s">
        <v>133</v>
      </c>
      <c r="D191" s="19"/>
      <c r="E191" s="19"/>
      <c r="F191" s="23"/>
      <c r="G191" s="246"/>
      <c r="H191" s="223"/>
      <c r="I191" s="264"/>
    </row>
    <row r="192" spans="2:9" s="165" customFormat="1" ht="24" customHeight="1" x14ac:dyDescent="0.25">
      <c r="B192" s="22"/>
      <c r="C192" s="20" t="s">
        <v>121</v>
      </c>
      <c r="D192" s="19"/>
      <c r="E192" s="19"/>
      <c r="F192" s="23" t="s">
        <v>54</v>
      </c>
      <c r="G192" s="73"/>
      <c r="H192" s="223"/>
      <c r="I192" s="264"/>
    </row>
    <row r="193" spans="2:9" s="165" customFormat="1" ht="24" customHeight="1" x14ac:dyDescent="0.25">
      <c r="B193" s="22"/>
      <c r="C193" s="20" t="s">
        <v>122</v>
      </c>
      <c r="D193" s="19"/>
      <c r="E193" s="19"/>
      <c r="F193" s="23" t="s">
        <v>54</v>
      </c>
      <c r="G193" s="73"/>
      <c r="H193" s="223"/>
      <c r="I193" s="264"/>
    </row>
    <row r="194" spans="2:9" s="165" customFormat="1" ht="24" customHeight="1" x14ac:dyDescent="0.25">
      <c r="B194" s="28" t="s">
        <v>134</v>
      </c>
      <c r="C194" s="54" t="s">
        <v>135</v>
      </c>
      <c r="D194" s="29"/>
      <c r="E194" s="19"/>
      <c r="F194" s="23"/>
      <c r="G194" s="73"/>
      <c r="H194" s="223"/>
      <c r="I194" s="264"/>
    </row>
    <row r="195" spans="2:9" s="165" customFormat="1" ht="24" customHeight="1" x14ac:dyDescent="0.25">
      <c r="B195" s="31"/>
      <c r="C195" s="20" t="s">
        <v>136</v>
      </c>
      <c r="D195" s="19"/>
      <c r="E195" s="19"/>
      <c r="F195" s="23" t="s">
        <v>38</v>
      </c>
      <c r="G195" s="73"/>
      <c r="H195" s="223"/>
      <c r="I195" s="264"/>
    </row>
    <row r="196" spans="2:9" s="165" customFormat="1" ht="24" customHeight="1" x14ac:dyDescent="0.25">
      <c r="B196" s="31"/>
      <c r="C196" s="20" t="s">
        <v>137</v>
      </c>
      <c r="D196" s="19"/>
      <c r="E196" s="19"/>
      <c r="F196" s="23" t="s">
        <v>106</v>
      </c>
      <c r="G196" s="73">
        <v>100</v>
      </c>
      <c r="H196" s="223"/>
      <c r="I196" s="264">
        <f>G196*H196</f>
        <v>0</v>
      </c>
    </row>
    <row r="197" spans="2:9" s="165" customFormat="1" ht="24" customHeight="1" x14ac:dyDescent="0.25">
      <c r="B197" s="31"/>
      <c r="C197" s="20" t="s">
        <v>138</v>
      </c>
      <c r="D197" s="19"/>
      <c r="E197" s="19"/>
      <c r="F197" s="23" t="s">
        <v>106</v>
      </c>
      <c r="G197" s="73">
        <v>100</v>
      </c>
      <c r="H197" s="223"/>
      <c r="I197" s="264">
        <f t="shared" ref="I197:I200" si="3">G197*H197</f>
        <v>0</v>
      </c>
    </row>
    <row r="198" spans="2:9" s="165" customFormat="1" ht="24" customHeight="1" x14ac:dyDescent="0.25">
      <c r="B198" s="31"/>
      <c r="C198" s="20" t="s">
        <v>139</v>
      </c>
      <c r="D198" s="19"/>
      <c r="E198" s="19"/>
      <c r="F198" s="23" t="s">
        <v>38</v>
      </c>
      <c r="G198" s="73"/>
      <c r="H198" s="223"/>
      <c r="I198" s="264"/>
    </row>
    <row r="199" spans="2:9" s="165" customFormat="1" ht="24" customHeight="1" x14ac:dyDescent="0.25">
      <c r="B199" s="31"/>
      <c r="C199" s="20" t="s">
        <v>140</v>
      </c>
      <c r="D199" s="19"/>
      <c r="E199" s="19"/>
      <c r="F199" s="23" t="s">
        <v>106</v>
      </c>
      <c r="G199" s="73">
        <v>100</v>
      </c>
      <c r="H199" s="223"/>
      <c r="I199" s="264">
        <f t="shared" si="3"/>
        <v>0</v>
      </c>
    </row>
    <row r="200" spans="2:9" s="165" customFormat="1" ht="24" customHeight="1" x14ac:dyDescent="0.25">
      <c r="B200" s="31"/>
      <c r="C200" s="20" t="s">
        <v>141</v>
      </c>
      <c r="D200" s="19"/>
      <c r="E200" s="19"/>
      <c r="F200" s="23" t="s">
        <v>106</v>
      </c>
      <c r="G200" s="73">
        <v>100</v>
      </c>
      <c r="H200" s="223"/>
      <c r="I200" s="264">
        <f t="shared" si="3"/>
        <v>0</v>
      </c>
    </row>
    <row r="201" spans="2:9" s="165" customFormat="1" ht="24" customHeight="1" thickBot="1" x14ac:dyDescent="0.3">
      <c r="B201" s="306"/>
      <c r="C201" s="226"/>
      <c r="D201" s="227"/>
      <c r="E201" s="227"/>
      <c r="F201" s="237"/>
      <c r="G201" s="238"/>
      <c r="H201" s="231"/>
      <c r="I201" s="294"/>
    </row>
    <row r="202" spans="2:9" s="165" customFormat="1" ht="24" customHeight="1" thickBot="1" x14ac:dyDescent="0.3">
      <c r="B202" s="76" t="s">
        <v>142</v>
      </c>
      <c r="C202" s="77"/>
      <c r="D202" s="77"/>
      <c r="E202" s="77"/>
      <c r="F202" s="77"/>
      <c r="G202" s="78"/>
      <c r="H202" s="185"/>
      <c r="I202" s="186">
        <f>SUM(I190:I201)</f>
        <v>0</v>
      </c>
    </row>
    <row r="203" spans="2:9" s="165" customFormat="1" ht="24" customHeight="1" x14ac:dyDescent="0.25">
      <c r="B203" s="9"/>
      <c r="C203" s="36"/>
      <c r="D203" s="36"/>
      <c r="E203" s="36"/>
      <c r="F203" s="36"/>
      <c r="G203" s="37"/>
      <c r="H203" s="173"/>
      <c r="I203" s="93"/>
    </row>
    <row r="204" spans="2:9" s="165" customFormat="1" ht="24" customHeight="1" thickBot="1" x14ac:dyDescent="0.3">
      <c r="B204" s="13"/>
      <c r="C204" s="38"/>
      <c r="D204" s="38"/>
      <c r="E204" s="38"/>
      <c r="F204" s="38"/>
      <c r="G204" s="39"/>
      <c r="H204" s="59"/>
      <c r="I204" s="94"/>
    </row>
    <row r="205" spans="2:9" s="165" customFormat="1" ht="24" customHeight="1" x14ac:dyDescent="0.25">
      <c r="B205" s="64" t="s">
        <v>2</v>
      </c>
      <c r="C205" s="66" t="s">
        <v>3</v>
      </c>
      <c r="D205" s="9"/>
      <c r="E205" s="9"/>
      <c r="F205" s="67" t="s">
        <v>4</v>
      </c>
      <c r="G205" s="11" t="s">
        <v>5</v>
      </c>
      <c r="H205" s="181" t="s">
        <v>6</v>
      </c>
      <c r="I205" s="182" t="s">
        <v>7</v>
      </c>
    </row>
    <row r="206" spans="2:9" s="165" customFormat="1" ht="24" customHeight="1" thickBot="1" x14ac:dyDescent="0.3">
      <c r="B206" s="68"/>
      <c r="C206" s="69"/>
      <c r="D206" s="13"/>
      <c r="E206" s="13"/>
      <c r="F206" s="70"/>
      <c r="G206" s="15"/>
      <c r="H206" s="183" t="s">
        <v>8</v>
      </c>
      <c r="I206" s="184" t="s">
        <v>8</v>
      </c>
    </row>
    <row r="207" spans="2:9" s="165" customFormat="1" ht="24" customHeight="1" x14ac:dyDescent="0.25">
      <c r="B207" s="278">
        <v>2300</v>
      </c>
      <c r="C207" s="248" t="s">
        <v>233</v>
      </c>
      <c r="D207" s="249"/>
      <c r="E207" s="243"/>
      <c r="F207" s="279"/>
      <c r="G207" s="251"/>
      <c r="H207" s="259"/>
      <c r="I207" s="263"/>
    </row>
    <row r="208" spans="2:9" s="165" customFormat="1" ht="24" customHeight="1" x14ac:dyDescent="0.25">
      <c r="B208" s="28"/>
      <c r="C208" s="54" t="s">
        <v>234</v>
      </c>
      <c r="D208" s="29"/>
      <c r="E208" s="19"/>
      <c r="F208" s="23"/>
      <c r="G208" s="86"/>
      <c r="H208" s="60"/>
      <c r="I208" s="264"/>
    </row>
    <row r="209" spans="2:9" s="165" customFormat="1" ht="24" customHeight="1" x14ac:dyDescent="0.25">
      <c r="B209" s="53" t="s">
        <v>143</v>
      </c>
      <c r="C209" s="682" t="s">
        <v>144</v>
      </c>
      <c r="D209" s="683"/>
      <c r="E209" s="684"/>
      <c r="F209" s="23"/>
      <c r="G209" s="79"/>
      <c r="H209" s="223"/>
      <c r="I209" s="260"/>
    </row>
    <row r="210" spans="2:9" s="165" customFormat="1" ht="24" customHeight="1" x14ac:dyDescent="0.25">
      <c r="B210" s="53"/>
      <c r="C210" s="20"/>
      <c r="D210" s="19"/>
      <c r="E210" s="19"/>
      <c r="F210" s="23"/>
      <c r="G210" s="79"/>
      <c r="H210" s="223"/>
      <c r="I210" s="260"/>
    </row>
    <row r="211" spans="2:9" s="165" customFormat="1" ht="24" customHeight="1" x14ac:dyDescent="0.25">
      <c r="B211" s="53"/>
      <c r="C211" s="20" t="s">
        <v>145</v>
      </c>
      <c r="D211" s="19"/>
      <c r="E211" s="19"/>
      <c r="F211" s="23" t="s">
        <v>146</v>
      </c>
      <c r="G211" s="79"/>
      <c r="H211" s="223"/>
      <c r="I211" s="260"/>
    </row>
    <row r="212" spans="2:9" s="165" customFormat="1" ht="24" customHeight="1" x14ac:dyDescent="0.25">
      <c r="B212" s="53"/>
      <c r="C212" s="20"/>
      <c r="D212" s="19"/>
      <c r="E212" s="19"/>
      <c r="F212" s="23"/>
      <c r="G212" s="79"/>
      <c r="H212" s="223"/>
      <c r="I212" s="260"/>
    </row>
    <row r="213" spans="2:9" s="165" customFormat="1" ht="24" customHeight="1" x14ac:dyDescent="0.25">
      <c r="B213" s="53"/>
      <c r="C213" s="20" t="s">
        <v>147</v>
      </c>
      <c r="D213" s="19"/>
      <c r="E213" s="19"/>
      <c r="F213" s="23" t="s">
        <v>146</v>
      </c>
      <c r="G213" s="79"/>
      <c r="H213" s="223"/>
      <c r="I213" s="260"/>
    </row>
    <row r="214" spans="2:9" s="165" customFormat="1" ht="24" customHeight="1" x14ac:dyDescent="0.25">
      <c r="B214" s="53"/>
      <c r="C214" s="20"/>
      <c r="D214" s="19"/>
      <c r="E214" s="19"/>
      <c r="F214" s="23"/>
      <c r="G214" s="79"/>
      <c r="H214" s="223"/>
      <c r="I214" s="260"/>
    </row>
    <row r="215" spans="2:9" s="165" customFormat="1" ht="24" customHeight="1" x14ac:dyDescent="0.25">
      <c r="B215" s="28" t="s">
        <v>148</v>
      </c>
      <c r="C215" s="54" t="s">
        <v>149</v>
      </c>
      <c r="D215" s="29"/>
      <c r="E215" s="19"/>
      <c r="F215" s="23"/>
      <c r="G215" s="79"/>
      <c r="H215" s="223"/>
      <c r="I215" s="260"/>
    </row>
    <row r="216" spans="2:9" s="165" customFormat="1" ht="24" customHeight="1" x14ac:dyDescent="0.25">
      <c r="B216" s="31"/>
      <c r="C216" s="20"/>
      <c r="D216" s="19"/>
      <c r="E216" s="19"/>
      <c r="F216" s="23"/>
      <c r="G216" s="79"/>
      <c r="H216" s="223"/>
      <c r="I216" s="260"/>
    </row>
    <row r="217" spans="2:9" s="165" customFormat="1" ht="24" customHeight="1" x14ac:dyDescent="0.25">
      <c r="B217" s="31"/>
      <c r="C217" s="20" t="s">
        <v>150</v>
      </c>
      <c r="D217" s="19"/>
      <c r="E217" s="19"/>
      <c r="F217" s="23" t="s">
        <v>146</v>
      </c>
      <c r="G217" s="79"/>
      <c r="H217" s="223"/>
      <c r="I217" s="260"/>
    </row>
    <row r="218" spans="2:9" s="165" customFormat="1" ht="24" customHeight="1" thickBot="1" x14ac:dyDescent="0.3">
      <c r="B218" s="239"/>
      <c r="C218" s="304"/>
      <c r="D218" s="227"/>
      <c r="E218" s="227"/>
      <c r="F218" s="237"/>
      <c r="G218" s="305"/>
      <c r="H218" s="231"/>
      <c r="I218" s="294"/>
    </row>
    <row r="219" spans="2:9" s="165" customFormat="1" ht="24" customHeight="1" thickBot="1" x14ac:dyDescent="0.3">
      <c r="B219" s="33" t="s">
        <v>151</v>
      </c>
      <c r="C219" s="34"/>
      <c r="D219" s="34"/>
      <c r="E219" s="34"/>
      <c r="F219" s="34"/>
      <c r="G219" s="35"/>
      <c r="H219" s="171"/>
      <c r="I219" s="172"/>
    </row>
    <row r="220" spans="2:9" s="165" customFormat="1" ht="24" customHeight="1" x14ac:dyDescent="0.25">
      <c r="B220" s="5"/>
      <c r="C220" s="5"/>
      <c r="D220" s="5"/>
      <c r="E220" s="5"/>
      <c r="F220" s="111"/>
      <c r="G220" s="80"/>
      <c r="H220" s="98"/>
      <c r="I220" s="164"/>
    </row>
    <row r="221" spans="2:9" s="165" customFormat="1" ht="24" customHeight="1" thickBot="1" x14ac:dyDescent="0.3">
      <c r="B221" s="13"/>
      <c r="C221" s="38"/>
      <c r="D221" s="38"/>
      <c r="E221" s="38"/>
      <c r="F221" s="112"/>
      <c r="G221" s="39"/>
      <c r="H221" s="59"/>
      <c r="I221" s="190"/>
    </row>
    <row r="222" spans="2:9" s="165" customFormat="1" ht="24" customHeight="1" x14ac:dyDescent="0.25">
      <c r="B222" s="64" t="s">
        <v>2</v>
      </c>
      <c r="C222" s="9" t="s">
        <v>3</v>
      </c>
      <c r="D222" s="9"/>
      <c r="E222" s="9"/>
      <c r="F222" s="10" t="s">
        <v>4</v>
      </c>
      <c r="G222" s="11" t="s">
        <v>5</v>
      </c>
      <c r="H222" s="11" t="s">
        <v>6</v>
      </c>
      <c r="I222" s="182" t="s">
        <v>7</v>
      </c>
    </row>
    <row r="223" spans="2:9" s="165" customFormat="1" ht="24" customHeight="1" thickBot="1" x14ac:dyDescent="0.3">
      <c r="B223" s="68"/>
      <c r="C223" s="13"/>
      <c r="D223" s="13"/>
      <c r="E223" s="13"/>
      <c r="F223" s="70"/>
      <c r="G223" s="15"/>
      <c r="H223" s="191" t="s">
        <v>8</v>
      </c>
      <c r="I223" s="184" t="s">
        <v>8</v>
      </c>
    </row>
    <row r="224" spans="2:9" s="165" customFormat="1" ht="24" customHeight="1" x14ac:dyDescent="0.25">
      <c r="B224" s="268"/>
      <c r="C224" s="248"/>
      <c r="D224" s="255"/>
      <c r="E224" s="255"/>
      <c r="F224" s="265"/>
      <c r="G224" s="266"/>
      <c r="H224" s="269"/>
      <c r="I224" s="270"/>
    </row>
    <row r="225" spans="2:9" s="165" customFormat="1" ht="24" customHeight="1" x14ac:dyDescent="0.25">
      <c r="B225" s="85">
        <v>3300</v>
      </c>
      <c r="C225" s="54" t="s">
        <v>170</v>
      </c>
      <c r="D225" s="19"/>
      <c r="E225" s="19"/>
      <c r="F225" s="23"/>
      <c r="G225" s="86"/>
      <c r="H225" s="60"/>
      <c r="I225" s="264"/>
    </row>
    <row r="226" spans="2:9" s="165" customFormat="1" ht="24" customHeight="1" x14ac:dyDescent="0.25">
      <c r="B226" s="82"/>
      <c r="C226" s="20"/>
      <c r="D226" s="19"/>
      <c r="E226" s="19"/>
      <c r="F226" s="23"/>
      <c r="G226" s="86"/>
      <c r="H226" s="60"/>
      <c r="I226" s="264"/>
    </row>
    <row r="227" spans="2:9" s="165" customFormat="1" ht="24" customHeight="1" x14ac:dyDescent="0.25">
      <c r="B227" s="87" t="s">
        <v>171</v>
      </c>
      <c r="C227" s="54" t="s">
        <v>172</v>
      </c>
      <c r="D227" s="19"/>
      <c r="E227" s="19"/>
      <c r="F227" s="23"/>
      <c r="G227" s="21"/>
      <c r="H227" s="60"/>
      <c r="I227" s="264"/>
    </row>
    <row r="228" spans="2:9" s="165" customFormat="1" ht="24" customHeight="1" x14ac:dyDescent="0.25">
      <c r="B228" s="82"/>
      <c r="C228" s="54"/>
      <c r="D228" s="19"/>
      <c r="E228" s="19"/>
      <c r="F228" s="23"/>
      <c r="G228" s="21"/>
      <c r="H228" s="60"/>
      <c r="I228" s="264"/>
    </row>
    <row r="229" spans="2:9" s="165" customFormat="1" ht="24" customHeight="1" x14ac:dyDescent="0.25">
      <c r="B229" s="82"/>
      <c r="C229" s="660" t="s">
        <v>173</v>
      </c>
      <c r="D229" s="661"/>
      <c r="E229" s="662"/>
      <c r="F229" s="23"/>
      <c r="G229" s="73"/>
      <c r="H229" s="223"/>
      <c r="I229" s="260"/>
    </row>
    <row r="230" spans="2:9" s="165" customFormat="1" ht="24" customHeight="1" x14ac:dyDescent="0.25">
      <c r="B230" s="82"/>
      <c r="C230" s="25"/>
      <c r="D230" s="26"/>
      <c r="E230" s="26"/>
      <c r="F230" s="23"/>
      <c r="G230" s="73"/>
      <c r="H230" s="223"/>
      <c r="I230" s="260"/>
    </row>
    <row r="231" spans="2:9" s="165" customFormat="1" ht="24" customHeight="1" x14ac:dyDescent="0.25">
      <c r="B231" s="82"/>
      <c r="C231" s="20" t="s">
        <v>239</v>
      </c>
      <c r="D231" s="19"/>
      <c r="E231" s="19"/>
      <c r="F231" s="23" t="s">
        <v>54</v>
      </c>
      <c r="G231" s="73"/>
      <c r="H231" s="223"/>
      <c r="I231" s="260"/>
    </row>
    <row r="232" spans="2:9" s="165" customFormat="1" ht="24" customHeight="1" x14ac:dyDescent="0.25">
      <c r="B232" s="82"/>
      <c r="C232" s="20"/>
      <c r="D232" s="19"/>
      <c r="E232" s="19"/>
      <c r="F232" s="23"/>
      <c r="G232" s="73"/>
      <c r="H232" s="223"/>
      <c r="I232" s="260"/>
    </row>
    <row r="233" spans="2:9" s="165" customFormat="1" ht="24" customHeight="1" x14ac:dyDescent="0.25">
      <c r="B233" s="82"/>
      <c r="C233" s="20" t="s">
        <v>174</v>
      </c>
      <c r="D233" s="19"/>
      <c r="E233" s="19"/>
      <c r="F233" s="23" t="s">
        <v>54</v>
      </c>
      <c r="G233" s="73"/>
      <c r="H233" s="223"/>
      <c r="I233" s="260"/>
    </row>
    <row r="234" spans="2:9" s="165" customFormat="1" ht="24" customHeight="1" x14ac:dyDescent="0.25">
      <c r="B234" s="82"/>
      <c r="C234" s="20"/>
      <c r="D234" s="19"/>
      <c r="E234" s="19"/>
      <c r="F234" s="23"/>
      <c r="G234" s="73"/>
      <c r="H234" s="223"/>
      <c r="I234" s="260"/>
    </row>
    <row r="235" spans="2:9" s="165" customFormat="1" ht="24" customHeight="1" x14ac:dyDescent="0.25">
      <c r="B235" s="81" t="s">
        <v>175</v>
      </c>
      <c r="C235" s="660" t="s">
        <v>176</v>
      </c>
      <c r="D235" s="661"/>
      <c r="E235" s="662"/>
      <c r="F235" s="23" t="s">
        <v>54</v>
      </c>
      <c r="G235" s="223"/>
      <c r="H235" s="223"/>
      <c r="I235" s="260"/>
    </row>
    <row r="236" spans="2:9" s="165" customFormat="1" ht="24" customHeight="1" x14ac:dyDescent="0.25">
      <c r="B236" s="82"/>
      <c r="C236" s="20"/>
      <c r="D236" s="19"/>
      <c r="E236" s="19"/>
      <c r="F236" s="23"/>
      <c r="G236" s="73"/>
      <c r="H236" s="73"/>
      <c r="I236" s="224"/>
    </row>
    <row r="237" spans="2:9" s="165" customFormat="1" ht="24" customHeight="1" x14ac:dyDescent="0.25">
      <c r="B237" s="56"/>
      <c r="C237" s="20"/>
      <c r="D237" s="19"/>
      <c r="E237" s="19"/>
      <c r="F237" s="23"/>
      <c r="G237" s="245"/>
      <c r="H237" s="73"/>
      <c r="I237" s="224"/>
    </row>
    <row r="238" spans="2:9" s="165" customFormat="1" ht="24" customHeight="1" x14ac:dyDescent="0.25">
      <c r="B238" s="81" t="s">
        <v>177</v>
      </c>
      <c r="C238" s="20" t="s">
        <v>178</v>
      </c>
      <c r="D238" s="19"/>
      <c r="E238" s="19"/>
      <c r="F238" s="23" t="s">
        <v>88</v>
      </c>
      <c r="G238" s="245">
        <v>440</v>
      </c>
      <c r="H238" s="73"/>
      <c r="I238" s="224">
        <f>G238*H238</f>
        <v>0</v>
      </c>
    </row>
    <row r="239" spans="2:9" s="165" customFormat="1" ht="24" customHeight="1" x14ac:dyDescent="0.25">
      <c r="B239" s="56"/>
      <c r="C239" s="20"/>
      <c r="D239" s="19"/>
      <c r="E239" s="19"/>
      <c r="F239" s="23"/>
      <c r="G239" s="245"/>
      <c r="H239" s="73"/>
      <c r="I239" s="224"/>
    </row>
    <row r="240" spans="2:9" s="165" customFormat="1" ht="24" customHeight="1" x14ac:dyDescent="0.25">
      <c r="B240" s="81" t="s">
        <v>179</v>
      </c>
      <c r="C240" s="20" t="s">
        <v>180</v>
      </c>
      <c r="D240" s="19"/>
      <c r="E240" s="19"/>
      <c r="F240" s="23" t="s">
        <v>88</v>
      </c>
      <c r="G240" s="245"/>
      <c r="H240" s="73"/>
      <c r="I240" s="224"/>
    </row>
    <row r="241" spans="2:9" s="165" customFormat="1" ht="24" customHeight="1" thickBot="1" x14ac:dyDescent="0.3">
      <c r="B241" s="302"/>
      <c r="C241" s="240"/>
      <c r="D241" s="227"/>
      <c r="E241" s="227"/>
      <c r="F241" s="237"/>
      <c r="G241" s="303"/>
      <c r="H241" s="238"/>
      <c r="I241" s="232"/>
    </row>
    <row r="242" spans="2:9" s="165" customFormat="1" ht="24" customHeight="1" thickBot="1" x14ac:dyDescent="0.3">
      <c r="B242" s="76" t="s">
        <v>181</v>
      </c>
      <c r="C242" s="77"/>
      <c r="D242" s="77"/>
      <c r="E242" s="77"/>
      <c r="F242" s="77"/>
      <c r="G242" s="78"/>
      <c r="H242" s="185"/>
      <c r="I242" s="186">
        <f>SUM(I234:I241)</f>
        <v>0</v>
      </c>
    </row>
    <row r="243" spans="2:9" s="165" customFormat="1" ht="24" customHeight="1" x14ac:dyDescent="0.25">
      <c r="B243" s="9"/>
      <c r="C243" s="36"/>
      <c r="D243" s="36"/>
      <c r="E243" s="36"/>
      <c r="F243" s="36"/>
      <c r="G243" s="37"/>
      <c r="H243" s="173"/>
      <c r="I243" s="93"/>
    </row>
    <row r="244" spans="2:9" s="165" customFormat="1" ht="24" customHeight="1" thickBot="1" x14ac:dyDescent="0.3">
      <c r="B244" s="13"/>
      <c r="C244" s="5"/>
      <c r="D244" s="5"/>
      <c r="E244" s="5"/>
      <c r="F244" s="5"/>
      <c r="G244" s="6"/>
      <c r="H244" s="80"/>
      <c r="I244" s="94"/>
    </row>
    <row r="245" spans="2:9" s="165" customFormat="1" ht="24" customHeight="1" x14ac:dyDescent="0.25">
      <c r="B245" s="8" t="s">
        <v>2</v>
      </c>
      <c r="C245" s="9"/>
      <c r="D245" s="9" t="s">
        <v>3</v>
      </c>
      <c r="E245" s="9"/>
      <c r="F245" s="67" t="s">
        <v>4</v>
      </c>
      <c r="G245" s="11" t="s">
        <v>5</v>
      </c>
      <c r="H245" s="11" t="s">
        <v>6</v>
      </c>
      <c r="I245" s="167" t="s">
        <v>7</v>
      </c>
    </row>
    <row r="246" spans="2:9" s="165" customFormat="1" ht="24" customHeight="1" thickBot="1" x14ac:dyDescent="0.3">
      <c r="B246" s="12"/>
      <c r="C246" s="69"/>
      <c r="D246" s="13"/>
      <c r="E246" s="13"/>
      <c r="F246" s="70"/>
      <c r="G246" s="15"/>
      <c r="H246" s="191" t="s">
        <v>8</v>
      </c>
      <c r="I246" s="169" t="s">
        <v>8</v>
      </c>
    </row>
    <row r="247" spans="2:9" s="165" customFormat="1" ht="24" customHeight="1" x14ac:dyDescent="0.25">
      <c r="B247" s="242">
        <v>3400</v>
      </c>
      <c r="C247" s="248" t="s">
        <v>182</v>
      </c>
      <c r="D247" s="249"/>
      <c r="E247" s="243"/>
      <c r="F247" s="261"/>
      <c r="G247" s="251"/>
      <c r="H247" s="252"/>
      <c r="I247" s="253"/>
    </row>
    <row r="248" spans="2:9" s="165" customFormat="1" ht="24" customHeight="1" x14ac:dyDescent="0.25">
      <c r="B248" s="85"/>
      <c r="C248" s="54" t="s">
        <v>183</v>
      </c>
      <c r="D248" s="19"/>
      <c r="E248" s="19"/>
      <c r="F248" s="47"/>
      <c r="G248" s="86"/>
      <c r="H248" s="101"/>
      <c r="I248" s="224"/>
    </row>
    <row r="249" spans="2:9" s="165" customFormat="1" ht="24" customHeight="1" x14ac:dyDescent="0.25">
      <c r="B249" s="82"/>
      <c r="C249" s="20"/>
      <c r="D249" s="19"/>
      <c r="E249" s="19"/>
      <c r="F249" s="23"/>
      <c r="G249" s="86"/>
      <c r="H249" s="101"/>
      <c r="I249" s="224"/>
    </row>
    <row r="250" spans="2:9" s="165" customFormat="1" ht="24" customHeight="1" x14ac:dyDescent="0.25">
      <c r="B250" s="87" t="s">
        <v>184</v>
      </c>
      <c r="C250" s="54" t="s">
        <v>185</v>
      </c>
      <c r="D250" s="19"/>
      <c r="E250" s="19"/>
      <c r="F250" s="23"/>
      <c r="G250" s="21"/>
      <c r="H250" s="254"/>
      <c r="I250" s="224"/>
    </row>
    <row r="251" spans="2:9" s="165" customFormat="1" ht="24" customHeight="1" x14ac:dyDescent="0.25">
      <c r="B251" s="82"/>
      <c r="C251" s="54"/>
      <c r="D251" s="19"/>
      <c r="E251" s="19"/>
      <c r="F251" s="23"/>
      <c r="G251" s="21"/>
      <c r="H251" s="254"/>
      <c r="I251" s="224"/>
    </row>
    <row r="252" spans="2:9" s="165" customFormat="1" ht="24" customHeight="1" x14ac:dyDescent="0.25">
      <c r="B252" s="56"/>
      <c r="C252" s="20" t="s">
        <v>187</v>
      </c>
      <c r="D252" s="19"/>
      <c r="E252" s="19"/>
      <c r="F252" s="23"/>
      <c r="G252" s="73"/>
      <c r="H252" s="223"/>
      <c r="I252" s="224"/>
    </row>
    <row r="253" spans="2:9" s="165" customFormat="1" ht="24" customHeight="1" x14ac:dyDescent="0.25">
      <c r="B253" s="56"/>
      <c r="C253" s="20"/>
      <c r="D253" s="19"/>
      <c r="E253" s="19"/>
      <c r="F253" s="23"/>
      <c r="G253" s="73"/>
      <c r="H253" s="223"/>
      <c r="I253" s="260"/>
    </row>
    <row r="254" spans="2:9" s="165" customFormat="1" ht="24" customHeight="1" x14ac:dyDescent="0.25">
      <c r="B254" s="88"/>
      <c r="C254" s="20" t="s">
        <v>188</v>
      </c>
      <c r="D254" s="19"/>
      <c r="E254" s="19"/>
      <c r="F254" s="23" t="s">
        <v>54</v>
      </c>
      <c r="G254" s="73"/>
      <c r="H254" s="223"/>
      <c r="I254" s="264"/>
    </row>
    <row r="255" spans="2:9" s="165" customFormat="1" ht="24" customHeight="1" x14ac:dyDescent="0.25">
      <c r="B255" s="56"/>
      <c r="C255" s="20" t="s">
        <v>186</v>
      </c>
      <c r="D255" s="19"/>
      <c r="E255" s="19"/>
      <c r="F255" s="23"/>
      <c r="G255" s="267"/>
      <c r="H255" s="223"/>
      <c r="I255" s="264"/>
    </row>
    <row r="256" spans="2:9" s="165" customFormat="1" ht="24" customHeight="1" x14ac:dyDescent="0.25">
      <c r="B256" s="56"/>
      <c r="C256" s="20"/>
      <c r="D256" s="19"/>
      <c r="E256" s="19"/>
      <c r="F256" s="23"/>
      <c r="G256" s="245"/>
      <c r="H256" s="223"/>
      <c r="I256" s="264"/>
    </row>
    <row r="257" spans="2:9" s="165" customFormat="1" ht="24" customHeight="1" x14ac:dyDescent="0.25">
      <c r="B257" s="56"/>
      <c r="C257" s="20" t="s">
        <v>189</v>
      </c>
      <c r="D257" s="19"/>
      <c r="E257" s="19"/>
      <c r="F257" s="23"/>
      <c r="G257" s="245"/>
      <c r="H257" s="223"/>
      <c r="I257" s="264"/>
    </row>
    <row r="258" spans="2:9" s="165" customFormat="1" ht="24" customHeight="1" x14ac:dyDescent="0.25">
      <c r="B258" s="56"/>
      <c r="C258" s="20"/>
      <c r="D258" s="19"/>
      <c r="E258" s="19"/>
      <c r="F258" s="23"/>
      <c r="G258" s="245"/>
      <c r="H258" s="223"/>
      <c r="I258" s="264"/>
    </row>
    <row r="259" spans="2:9" s="165" customFormat="1" ht="24" customHeight="1" x14ac:dyDescent="0.25">
      <c r="B259" s="56"/>
      <c r="C259" s="20" t="s">
        <v>191</v>
      </c>
      <c r="D259" s="19"/>
      <c r="E259" s="19"/>
      <c r="F259" s="23" t="s">
        <v>54</v>
      </c>
      <c r="G259" s="73"/>
      <c r="H259" s="223"/>
      <c r="I259" s="264"/>
    </row>
    <row r="260" spans="2:9" s="165" customFormat="1" ht="24" customHeight="1" x14ac:dyDescent="0.25">
      <c r="B260" s="56"/>
      <c r="C260" s="20"/>
      <c r="D260" s="19"/>
      <c r="E260" s="19"/>
      <c r="F260" s="23"/>
      <c r="G260" s="245"/>
      <c r="H260" s="223"/>
      <c r="I260" s="264"/>
    </row>
    <row r="261" spans="2:9" s="165" customFormat="1" ht="24" customHeight="1" x14ac:dyDescent="0.25">
      <c r="B261" s="56"/>
      <c r="C261" s="20" t="s">
        <v>190</v>
      </c>
      <c r="D261" s="19"/>
      <c r="E261" s="19"/>
      <c r="F261" s="23"/>
      <c r="G261" s="245"/>
      <c r="H261" s="223"/>
      <c r="I261" s="264"/>
    </row>
    <row r="262" spans="2:9" s="165" customFormat="1" ht="24" customHeight="1" x14ac:dyDescent="0.25">
      <c r="B262" s="56"/>
      <c r="C262" s="20"/>
      <c r="D262" s="19"/>
      <c r="E262" s="19"/>
      <c r="F262" s="23"/>
      <c r="G262" s="245"/>
      <c r="H262" s="223"/>
      <c r="I262" s="264"/>
    </row>
    <row r="263" spans="2:9" s="165" customFormat="1" ht="24" customHeight="1" x14ac:dyDescent="0.25">
      <c r="B263" s="56"/>
      <c r="C263" s="20" t="s">
        <v>191</v>
      </c>
      <c r="D263" s="19"/>
      <c r="E263" s="19"/>
      <c r="F263" s="23" t="s">
        <v>54</v>
      </c>
      <c r="G263" s="73"/>
      <c r="H263" s="223"/>
      <c r="I263" s="264"/>
    </row>
    <row r="264" spans="2:9" s="165" customFormat="1" ht="24" customHeight="1" x14ac:dyDescent="0.25">
      <c r="B264" s="81"/>
      <c r="C264" s="20"/>
      <c r="D264" s="19"/>
      <c r="E264" s="19"/>
      <c r="F264" s="23"/>
      <c r="G264" s="86"/>
      <c r="H264" s="60"/>
      <c r="I264" s="264"/>
    </row>
    <row r="265" spans="2:9" s="165" customFormat="1" ht="24" customHeight="1" x14ac:dyDescent="0.25">
      <c r="B265" s="81" t="s">
        <v>192</v>
      </c>
      <c r="C265" s="20" t="s">
        <v>240</v>
      </c>
      <c r="D265" s="19"/>
      <c r="E265" s="19"/>
      <c r="F265" s="23" t="s">
        <v>88</v>
      </c>
      <c r="G265" s="86"/>
      <c r="H265" s="60"/>
      <c r="I265" s="264"/>
    </row>
    <row r="266" spans="2:9" s="165" customFormat="1" ht="24" customHeight="1" x14ac:dyDescent="0.25">
      <c r="B266" s="56"/>
      <c r="C266" s="20"/>
      <c r="D266" s="19"/>
      <c r="E266" s="19"/>
      <c r="F266" s="23"/>
      <c r="G266" s="86"/>
      <c r="H266" s="60"/>
      <c r="I266" s="264"/>
    </row>
    <row r="267" spans="2:9" s="165" customFormat="1" ht="24" customHeight="1" x14ac:dyDescent="0.25">
      <c r="B267" s="81" t="s">
        <v>193</v>
      </c>
      <c r="C267" s="20" t="s">
        <v>194</v>
      </c>
      <c r="D267" s="19"/>
      <c r="E267" s="19"/>
      <c r="F267" s="23" t="s">
        <v>54</v>
      </c>
      <c r="G267" s="86"/>
      <c r="H267" s="60"/>
      <c r="I267" s="264"/>
    </row>
    <row r="268" spans="2:9" s="165" customFormat="1" ht="24" customHeight="1" thickBot="1" x14ac:dyDescent="0.3">
      <c r="B268" s="302"/>
      <c r="C268" s="240"/>
      <c r="D268" s="227"/>
      <c r="E268" s="227"/>
      <c r="F268" s="237"/>
      <c r="G268" s="301"/>
      <c r="H268" s="241"/>
      <c r="I268" s="232"/>
    </row>
    <row r="269" spans="2:9" s="165" customFormat="1" ht="24" customHeight="1" thickBot="1" x14ac:dyDescent="0.3">
      <c r="B269" s="33" t="s">
        <v>195</v>
      </c>
      <c r="C269" s="89"/>
      <c r="D269" s="90"/>
      <c r="E269" s="89"/>
      <c r="F269" s="91"/>
      <c r="G269" s="92"/>
      <c r="H269" s="116"/>
      <c r="I269" s="172"/>
    </row>
    <row r="270" spans="2:9" ht="24" customHeight="1" x14ac:dyDescent="0.25"/>
    <row r="271" spans="2:9" ht="24" customHeight="1" thickBot="1" x14ac:dyDescent="0.3"/>
    <row r="272" spans="2:9" ht="24" customHeight="1" x14ac:dyDescent="0.25">
      <c r="B272" s="8" t="s">
        <v>2</v>
      </c>
      <c r="C272" s="9" t="s">
        <v>3</v>
      </c>
      <c r="D272" s="9"/>
      <c r="E272" s="9"/>
      <c r="F272" s="10" t="s">
        <v>4</v>
      </c>
      <c r="G272" s="11" t="s">
        <v>5</v>
      </c>
      <c r="H272" s="166" t="s">
        <v>6</v>
      </c>
      <c r="I272" s="167" t="s">
        <v>7</v>
      </c>
    </row>
    <row r="273" spans="2:9" ht="24" customHeight="1" thickBot="1" x14ac:dyDescent="0.3">
      <c r="B273" s="12"/>
      <c r="C273" s="13"/>
      <c r="D273" s="13"/>
      <c r="E273" s="13"/>
      <c r="F273" s="14"/>
      <c r="G273" s="15"/>
      <c r="H273" s="168" t="s">
        <v>8</v>
      </c>
      <c r="I273" s="169" t="s">
        <v>8</v>
      </c>
    </row>
    <row r="274" spans="2:9" ht="24" customHeight="1" x14ac:dyDescent="0.25">
      <c r="B274" s="247">
        <v>6600</v>
      </c>
      <c r="C274" s="248" t="s">
        <v>199</v>
      </c>
      <c r="D274" s="249"/>
      <c r="E274" s="243"/>
      <c r="F274" s="256"/>
      <c r="G274" s="244"/>
      <c r="H274" s="259"/>
      <c r="I274" s="253"/>
    </row>
    <row r="275" spans="2:9" ht="24" customHeight="1" x14ac:dyDescent="0.25">
      <c r="B275" s="108">
        <v>66.19</v>
      </c>
      <c r="C275" s="54" t="s">
        <v>200</v>
      </c>
      <c r="D275" s="19"/>
      <c r="E275" s="57"/>
      <c r="F275" s="47"/>
      <c r="G275" s="113"/>
      <c r="H275" s="223"/>
      <c r="I275" s="224"/>
    </row>
    <row r="276" spans="2:9" ht="24" customHeight="1" x14ac:dyDescent="0.25">
      <c r="B276" s="108"/>
      <c r="C276" s="54" t="s">
        <v>201</v>
      </c>
      <c r="D276" s="19"/>
      <c r="E276" s="57"/>
      <c r="F276" s="47"/>
      <c r="G276" s="113"/>
      <c r="H276" s="223"/>
      <c r="I276" s="224"/>
    </row>
    <row r="277" spans="2:9" ht="24" customHeight="1" x14ac:dyDescent="0.25">
      <c r="B277" s="108"/>
      <c r="C277" s="54" t="s">
        <v>202</v>
      </c>
      <c r="D277" s="19"/>
      <c r="E277" s="57"/>
      <c r="F277" s="47"/>
      <c r="G277" s="113"/>
      <c r="H277" s="223"/>
      <c r="I277" s="224"/>
    </row>
    <row r="278" spans="2:9" ht="24" customHeight="1" x14ac:dyDescent="0.25">
      <c r="B278" s="108"/>
      <c r="C278" s="20" t="s">
        <v>203</v>
      </c>
      <c r="D278" s="19"/>
      <c r="E278" s="57"/>
      <c r="F278" s="47" t="s">
        <v>106</v>
      </c>
      <c r="G278" s="113"/>
      <c r="H278" s="223"/>
      <c r="I278" s="224"/>
    </row>
    <row r="279" spans="2:9" ht="24" customHeight="1" thickBot="1" x14ac:dyDescent="0.3">
      <c r="B279" s="225"/>
      <c r="C279" s="226"/>
      <c r="D279" s="227"/>
      <c r="E279" s="228"/>
      <c r="F279" s="229"/>
      <c r="G279" s="230"/>
      <c r="H279" s="231"/>
      <c r="I279" s="232"/>
    </row>
    <row r="280" spans="2:9" ht="24" customHeight="1" thickBot="1" x14ac:dyDescent="0.3">
      <c r="B280" s="33" t="s">
        <v>204</v>
      </c>
      <c r="C280" s="34"/>
      <c r="D280" s="34"/>
      <c r="E280" s="34"/>
      <c r="F280" s="34"/>
      <c r="G280" s="35"/>
      <c r="H280" s="171"/>
      <c r="I280" s="172"/>
    </row>
    <row r="281" spans="2:9" ht="17.5" customHeight="1" x14ac:dyDescent="0.25"/>
    <row r="282" spans="2:9" ht="20.149999999999999" customHeight="1" thickBot="1" x14ac:dyDescent="0.3"/>
    <row r="283" spans="2:9" ht="20.149999999999999" customHeight="1" x14ac:dyDescent="0.25">
      <c r="B283" s="8" t="s">
        <v>2</v>
      </c>
      <c r="C283" s="9" t="s">
        <v>3</v>
      </c>
      <c r="D283" s="9"/>
      <c r="E283" s="9"/>
      <c r="F283" s="10" t="s">
        <v>4</v>
      </c>
      <c r="G283" s="11" t="s">
        <v>5</v>
      </c>
      <c r="H283" s="166" t="s">
        <v>6</v>
      </c>
      <c r="I283" s="167" t="s">
        <v>7</v>
      </c>
    </row>
    <row r="284" spans="2:9" ht="20.149999999999999" customHeight="1" thickBot="1" x14ac:dyDescent="0.3">
      <c r="B284" s="12"/>
      <c r="C284" s="13"/>
      <c r="D284" s="13"/>
      <c r="E284" s="13"/>
      <c r="F284" s="14"/>
      <c r="G284" s="15"/>
      <c r="H284" s="168" t="s">
        <v>8</v>
      </c>
      <c r="I284" s="169" t="s">
        <v>8</v>
      </c>
    </row>
    <row r="285" spans="2:9" ht="24" customHeight="1" x14ac:dyDescent="0.25">
      <c r="B285" s="195">
        <v>7100</v>
      </c>
      <c r="C285" s="196" t="s">
        <v>205</v>
      </c>
      <c r="D285" s="196"/>
      <c r="E285" s="197"/>
      <c r="F285" s="198"/>
      <c r="G285" s="199"/>
      <c r="H285" s="199"/>
      <c r="I285" s="200"/>
    </row>
    <row r="286" spans="2:9" ht="24" customHeight="1" x14ac:dyDescent="0.25">
      <c r="B286" s="201">
        <v>71.02</v>
      </c>
      <c r="C286" s="202" t="s">
        <v>243</v>
      </c>
      <c r="D286" s="202"/>
      <c r="E286" s="197"/>
      <c r="F286" s="203"/>
      <c r="G286" s="199"/>
      <c r="H286" s="199"/>
      <c r="I286" s="200"/>
    </row>
    <row r="287" spans="2:9" ht="28.5" customHeight="1" x14ac:dyDescent="0.25">
      <c r="B287" s="204" t="s">
        <v>241</v>
      </c>
      <c r="C287" s="688" t="s">
        <v>244</v>
      </c>
      <c r="D287" s="689"/>
      <c r="E287" s="690"/>
      <c r="F287" s="203" t="s">
        <v>206</v>
      </c>
      <c r="G287" s="199"/>
      <c r="H287" s="199"/>
      <c r="I287" s="193">
        <f t="shared" ref="I287" si="4">G287*H287</f>
        <v>0</v>
      </c>
    </row>
    <row r="288" spans="2:9" ht="39.75" customHeight="1" thickBot="1" x14ac:dyDescent="0.3">
      <c r="B288" s="204" t="s">
        <v>242</v>
      </c>
      <c r="C288" s="685" t="s">
        <v>245</v>
      </c>
      <c r="D288" s="686"/>
      <c r="E288" s="687"/>
      <c r="F288" s="203" t="s">
        <v>207</v>
      </c>
      <c r="G288" s="199"/>
      <c r="H288" s="199"/>
      <c r="I288" s="200"/>
    </row>
    <row r="289" spans="2:9" ht="30" customHeight="1" thickBot="1" x14ac:dyDescent="0.3">
      <c r="B289" s="33" t="s">
        <v>208</v>
      </c>
      <c r="C289" s="38"/>
      <c r="D289" s="38"/>
      <c r="E289" s="34"/>
      <c r="F289" s="34"/>
      <c r="G289" s="35"/>
      <c r="H289" s="171"/>
      <c r="I289" s="172"/>
    </row>
    <row r="290" spans="2:9" ht="20.149999999999999" customHeight="1" x14ac:dyDescent="0.25"/>
    <row r="291" spans="2:9" ht="20.149999999999999" customHeight="1" x14ac:dyDescent="0.25">
      <c r="B291" s="4" t="s">
        <v>209</v>
      </c>
      <c r="C291" s="4"/>
      <c r="G291" s="6"/>
      <c r="H291" s="80"/>
      <c r="I291" s="6"/>
    </row>
    <row r="292" spans="2:9" ht="20.149999999999999" customHeight="1" thickBot="1" x14ac:dyDescent="0.3">
      <c r="B292" s="97"/>
      <c r="C292" s="97"/>
      <c r="F292" s="111"/>
      <c r="G292" s="80"/>
      <c r="H292" s="80"/>
      <c r="I292" s="6"/>
    </row>
    <row r="293" spans="2:9" ht="20.149999999999999" customHeight="1" thickBot="1" x14ac:dyDescent="0.3">
      <c r="B293" s="114" t="s">
        <v>210</v>
      </c>
      <c r="C293" s="115"/>
      <c r="D293" s="89" t="s">
        <v>3</v>
      </c>
      <c r="E293" s="89"/>
      <c r="F293" s="91"/>
      <c r="G293" s="116"/>
      <c r="H293" s="205"/>
      <c r="I293" s="172" t="s">
        <v>211</v>
      </c>
    </row>
    <row r="294" spans="2:9" ht="20.149999999999999" customHeight="1" x14ac:dyDescent="0.25">
      <c r="B294" s="131">
        <v>1300</v>
      </c>
      <c r="C294" s="117"/>
      <c r="D294" s="118" t="s">
        <v>212</v>
      </c>
      <c r="E294" s="119"/>
      <c r="F294" s="120"/>
      <c r="G294" s="121"/>
      <c r="H294" s="206"/>
      <c r="I294" s="207">
        <f>I33</f>
        <v>0</v>
      </c>
    </row>
    <row r="295" spans="2:9" ht="20.149999999999999" customHeight="1" x14ac:dyDescent="0.25">
      <c r="B295" s="131">
        <v>1400</v>
      </c>
      <c r="C295" s="117"/>
      <c r="D295" s="5" t="s">
        <v>213</v>
      </c>
      <c r="F295" s="122"/>
      <c r="G295" s="121"/>
      <c r="H295" s="206"/>
      <c r="I295" s="207"/>
    </row>
    <row r="296" spans="2:9" ht="20.149999999999999" customHeight="1" x14ac:dyDescent="0.25">
      <c r="B296" s="131">
        <v>1500</v>
      </c>
      <c r="C296" s="117"/>
      <c r="D296" s="123" t="s">
        <v>34</v>
      </c>
      <c r="E296" s="123"/>
      <c r="F296" s="124"/>
      <c r="G296" s="121"/>
      <c r="H296" s="208"/>
      <c r="I296" s="209">
        <f>I65</f>
        <v>0</v>
      </c>
    </row>
    <row r="297" spans="2:9" ht="20.149999999999999" customHeight="1" x14ac:dyDescent="0.25">
      <c r="B297" s="125">
        <v>1700</v>
      </c>
      <c r="C297" s="126"/>
      <c r="D297" s="123" t="s">
        <v>48</v>
      </c>
      <c r="E297" s="123"/>
      <c r="F297" s="127"/>
      <c r="G297" s="128"/>
      <c r="H297" s="208"/>
      <c r="I297" s="209"/>
    </row>
    <row r="298" spans="2:9" ht="20.149999999999999" customHeight="1" x14ac:dyDescent="0.25">
      <c r="B298" s="131" t="s">
        <v>64</v>
      </c>
      <c r="C298" s="129"/>
      <c r="D298" s="118" t="s">
        <v>65</v>
      </c>
      <c r="E298" s="122"/>
      <c r="F298" s="124"/>
      <c r="G298" s="121"/>
      <c r="H298" s="206"/>
      <c r="I298" s="207">
        <f>I132</f>
        <v>803562877</v>
      </c>
    </row>
    <row r="299" spans="2:9" ht="20.149999999999999" customHeight="1" x14ac:dyDescent="0.25">
      <c r="B299" s="130">
        <v>2100</v>
      </c>
      <c r="C299" s="117"/>
      <c r="D299" s="118" t="s">
        <v>93</v>
      </c>
      <c r="E299" s="119"/>
      <c r="F299" s="124"/>
      <c r="G299" s="121"/>
      <c r="H299" s="206"/>
      <c r="I299" s="207">
        <f>I171</f>
        <v>0</v>
      </c>
    </row>
    <row r="300" spans="2:9" ht="20.149999999999999" customHeight="1" x14ac:dyDescent="0.25">
      <c r="B300" s="131">
        <v>2200</v>
      </c>
      <c r="C300" s="117"/>
      <c r="D300" s="122" t="s">
        <v>116</v>
      </c>
      <c r="E300" s="122"/>
      <c r="F300" s="124"/>
      <c r="G300" s="121"/>
      <c r="H300" s="206"/>
      <c r="I300" s="207"/>
    </row>
    <row r="301" spans="2:9" ht="20.149999999999999" customHeight="1" x14ac:dyDescent="0.25">
      <c r="B301" s="63">
        <v>2300</v>
      </c>
      <c r="C301" s="52"/>
      <c r="D301" s="5" t="s">
        <v>246</v>
      </c>
      <c r="F301" s="111"/>
      <c r="G301" s="80"/>
      <c r="H301" s="192"/>
      <c r="I301" s="170"/>
    </row>
    <row r="302" spans="2:9" ht="20.149999999999999" customHeight="1" x14ac:dyDescent="0.25">
      <c r="B302" s="131">
        <v>2500</v>
      </c>
      <c r="C302" s="132"/>
      <c r="D302" s="118" t="s">
        <v>247</v>
      </c>
      <c r="E302" s="122"/>
      <c r="F302" s="124"/>
      <c r="G302" s="121"/>
      <c r="H302" s="206"/>
      <c r="I302" s="207"/>
    </row>
    <row r="303" spans="2:9" ht="20.149999999999999" customHeight="1" x14ac:dyDescent="0.25">
      <c r="B303" s="131">
        <v>2600</v>
      </c>
      <c r="C303" s="132"/>
      <c r="D303" s="118" t="s">
        <v>214</v>
      </c>
      <c r="E303" s="122"/>
      <c r="F303" s="124"/>
      <c r="G303" s="121"/>
      <c r="H303" s="206"/>
      <c r="I303" s="207"/>
    </row>
    <row r="304" spans="2:9" ht="20.149999999999999" customHeight="1" x14ac:dyDescent="0.25">
      <c r="B304" s="131">
        <v>3300</v>
      </c>
      <c r="C304" s="132"/>
      <c r="D304" s="122" t="s">
        <v>215</v>
      </c>
      <c r="E304" s="122"/>
      <c r="F304" s="124"/>
      <c r="G304" s="121"/>
      <c r="H304" s="206"/>
      <c r="I304" s="207">
        <f>I242</f>
        <v>0</v>
      </c>
    </row>
    <row r="305" spans="2:9" ht="20.149999999999999" customHeight="1" x14ac:dyDescent="0.25">
      <c r="B305" s="131">
        <v>3400</v>
      </c>
      <c r="C305" s="132"/>
      <c r="D305" s="122" t="s">
        <v>216</v>
      </c>
      <c r="E305" s="122"/>
      <c r="F305" s="124"/>
      <c r="G305" s="121"/>
      <c r="H305" s="206"/>
      <c r="I305" s="207"/>
    </row>
    <row r="306" spans="2:9" ht="20.149999999999999" customHeight="1" x14ac:dyDescent="0.25">
      <c r="B306" s="131">
        <v>3600</v>
      </c>
      <c r="C306" s="132"/>
      <c r="D306" s="122" t="s">
        <v>217</v>
      </c>
      <c r="E306" s="122"/>
      <c r="F306" s="124"/>
      <c r="G306" s="121"/>
      <c r="H306" s="206"/>
      <c r="I306" s="207"/>
    </row>
    <row r="307" spans="2:9" ht="20.149999999999999" customHeight="1" x14ac:dyDescent="0.25">
      <c r="B307" s="131">
        <v>4100</v>
      </c>
      <c r="C307" s="132"/>
      <c r="D307" s="122" t="s">
        <v>218</v>
      </c>
      <c r="E307" s="122"/>
      <c r="F307" s="124"/>
      <c r="G307" s="121"/>
      <c r="H307" s="206"/>
      <c r="I307" s="207"/>
    </row>
    <row r="308" spans="2:9" ht="20.149999999999999" customHeight="1" x14ac:dyDescent="0.25">
      <c r="B308" s="130">
        <v>4200</v>
      </c>
      <c r="C308" s="133"/>
      <c r="D308" s="134" t="s">
        <v>219</v>
      </c>
      <c r="E308" s="135"/>
      <c r="F308" s="122"/>
      <c r="G308" s="121"/>
      <c r="H308" s="206"/>
      <c r="I308" s="207"/>
    </row>
    <row r="309" spans="2:9" ht="30.75" customHeight="1" x14ac:dyDescent="0.25">
      <c r="B309" s="130">
        <v>4900</v>
      </c>
      <c r="C309" s="133"/>
      <c r="D309" s="679" t="s">
        <v>196</v>
      </c>
      <c r="E309" s="680"/>
      <c r="F309" s="680"/>
      <c r="G309" s="680"/>
      <c r="H309" s="681"/>
      <c r="I309" s="207"/>
    </row>
    <row r="310" spans="2:9" ht="20.149999999999999" customHeight="1" x14ac:dyDescent="0.25">
      <c r="B310" s="131">
        <v>5400</v>
      </c>
      <c r="C310" s="132"/>
      <c r="D310" s="122" t="s">
        <v>220</v>
      </c>
      <c r="E310" s="122"/>
      <c r="F310" s="124"/>
      <c r="G310" s="121"/>
      <c r="H310" s="206"/>
      <c r="I310" s="207"/>
    </row>
    <row r="311" spans="2:9" ht="20.149999999999999" customHeight="1" x14ac:dyDescent="0.25">
      <c r="B311" s="131">
        <v>5500</v>
      </c>
      <c r="C311" s="132"/>
      <c r="D311" s="122" t="s">
        <v>198</v>
      </c>
      <c r="E311" s="122"/>
      <c r="F311" s="124"/>
      <c r="G311" s="121"/>
      <c r="H311" s="206"/>
      <c r="I311" s="207"/>
    </row>
    <row r="312" spans="2:9" ht="20.149999999999999" customHeight="1" x14ac:dyDescent="0.25">
      <c r="B312" s="130">
        <v>6100</v>
      </c>
      <c r="C312" s="133"/>
      <c r="D312" s="135" t="s">
        <v>221</v>
      </c>
      <c r="E312" s="135"/>
      <c r="F312" s="124"/>
      <c r="G312" s="121"/>
      <c r="H312" s="206"/>
      <c r="I312" s="207"/>
    </row>
    <row r="313" spans="2:9" ht="20.149999999999999" customHeight="1" x14ac:dyDescent="0.25">
      <c r="B313" s="130">
        <v>6200</v>
      </c>
      <c r="C313" s="133"/>
      <c r="D313" s="135" t="s">
        <v>222</v>
      </c>
      <c r="E313" s="135"/>
      <c r="F313" s="124"/>
      <c r="G313" s="121"/>
      <c r="H313" s="206"/>
      <c r="I313" s="207"/>
    </row>
    <row r="314" spans="2:9" ht="20.149999999999999" customHeight="1" x14ac:dyDescent="0.25">
      <c r="B314" s="130">
        <v>6300</v>
      </c>
      <c r="C314" s="133"/>
      <c r="D314" s="135" t="s">
        <v>223</v>
      </c>
      <c r="E314" s="135"/>
      <c r="F314" s="124"/>
      <c r="G314" s="121"/>
      <c r="H314" s="206"/>
      <c r="I314" s="207"/>
    </row>
    <row r="315" spans="2:9" ht="20.149999999999999" customHeight="1" x14ac:dyDescent="0.25">
      <c r="B315" s="130">
        <v>6400</v>
      </c>
      <c r="C315" s="133"/>
      <c r="D315" s="135" t="s">
        <v>224</v>
      </c>
      <c r="E315" s="135"/>
      <c r="F315" s="124"/>
      <c r="G315" s="121"/>
      <c r="H315" s="206"/>
      <c r="I315" s="207"/>
    </row>
    <row r="316" spans="2:9" ht="20.149999999999999" customHeight="1" x14ac:dyDescent="0.25">
      <c r="B316" s="130">
        <v>6600</v>
      </c>
      <c r="C316" s="133"/>
      <c r="D316" s="135" t="s">
        <v>225</v>
      </c>
      <c r="E316" s="135"/>
      <c r="F316" s="124"/>
      <c r="G316" s="121"/>
      <c r="H316" s="206"/>
      <c r="I316" s="207"/>
    </row>
    <row r="317" spans="2:9" ht="20.149999999999999" customHeight="1" x14ac:dyDescent="0.25">
      <c r="B317" s="130" t="s">
        <v>226</v>
      </c>
      <c r="C317" s="133"/>
      <c r="D317" s="135" t="s">
        <v>227</v>
      </c>
      <c r="E317" s="135"/>
      <c r="F317" s="124"/>
      <c r="G317" s="121"/>
      <c r="H317" s="206"/>
      <c r="I317" s="207"/>
    </row>
    <row r="318" spans="2:9" ht="20.149999999999999" customHeight="1" x14ac:dyDescent="0.25">
      <c r="B318" s="130">
        <v>7100</v>
      </c>
      <c r="C318" s="133"/>
      <c r="D318" s="135" t="s">
        <v>228</v>
      </c>
      <c r="E318" s="135"/>
      <c r="F318" s="124"/>
      <c r="G318" s="121"/>
      <c r="H318" s="206"/>
      <c r="I318" s="207"/>
    </row>
    <row r="319" spans="2:9" ht="8.25" customHeight="1" thickBot="1" x14ac:dyDescent="0.3">
      <c r="B319" s="210"/>
      <c r="C319" s="211"/>
      <c r="D319" s="212"/>
      <c r="E319" s="212"/>
      <c r="F319" s="213"/>
      <c r="G319" s="214"/>
      <c r="H319" s="215"/>
      <c r="I319" s="216"/>
    </row>
    <row r="320" spans="2:9" ht="26.25" customHeight="1" thickTop="1" x14ac:dyDescent="0.25">
      <c r="B320" s="217"/>
      <c r="C320" s="136" t="s">
        <v>248</v>
      </c>
      <c r="D320" s="137" t="s">
        <v>209</v>
      </c>
      <c r="E320" s="138"/>
      <c r="F320" s="139"/>
      <c r="G320" s="137"/>
      <c r="H320" s="140"/>
      <c r="I320" s="218">
        <f>SUM(I294:I319)</f>
        <v>803562877</v>
      </c>
    </row>
    <row r="321" spans="2:11" ht="27" customHeight="1" x14ac:dyDescent="0.25">
      <c r="B321" s="219"/>
      <c r="C321" s="141" t="s">
        <v>249</v>
      </c>
      <c r="D321" s="119" t="s">
        <v>250</v>
      </c>
      <c r="E321" s="142"/>
      <c r="F321" s="143"/>
      <c r="G321" s="144"/>
      <c r="H321" s="145"/>
      <c r="I321" s="220">
        <f>0.15*I320</f>
        <v>120534431.55</v>
      </c>
    </row>
    <row r="322" spans="2:11" ht="21.75" customHeight="1" thickBot="1" x14ac:dyDescent="0.3">
      <c r="B322" s="219"/>
      <c r="C322" s="141" t="s">
        <v>251</v>
      </c>
      <c r="D322" s="146" t="s">
        <v>252</v>
      </c>
      <c r="E322" s="147"/>
      <c r="F322" s="148"/>
      <c r="G322" s="149"/>
      <c r="H322" s="145"/>
      <c r="I322" s="220">
        <f>SUM(I320:I321)</f>
        <v>924097308.54999995</v>
      </c>
    </row>
    <row r="323" spans="2:11" ht="22.5" customHeight="1" thickTop="1" thickBot="1" x14ac:dyDescent="0.3">
      <c r="B323" s="150"/>
      <c r="C323" s="151" t="s">
        <v>253</v>
      </c>
      <c r="D323" s="152" t="s">
        <v>229</v>
      </c>
      <c r="E323" s="153"/>
      <c r="F323" s="154"/>
      <c r="G323" s="155"/>
      <c r="H323" s="156"/>
      <c r="I323" s="221">
        <f>0.165*I322</f>
        <v>152476055.91075</v>
      </c>
    </row>
    <row r="324" spans="2:11" ht="26.25" customHeight="1" thickTop="1" thickBot="1" x14ac:dyDescent="0.3">
      <c r="B324" s="157" t="s">
        <v>254</v>
      </c>
      <c r="C324" s="158"/>
      <c r="D324" s="159"/>
      <c r="E324" s="160"/>
      <c r="F324" s="161"/>
      <c r="G324" s="162"/>
      <c r="H324" s="163"/>
      <c r="I324" s="309">
        <f>SUM(I322:I323)</f>
        <v>1076573364.4607499</v>
      </c>
      <c r="J324" s="311"/>
      <c r="K324" s="222"/>
    </row>
    <row r="325" spans="2:11" ht="14.5" thickTop="1" x14ac:dyDescent="0.25"/>
  </sheetData>
  <mergeCells count="16">
    <mergeCell ref="B1:I1"/>
    <mergeCell ref="B5:I5"/>
    <mergeCell ref="C11:E11"/>
    <mergeCell ref="C13:E13"/>
    <mergeCell ref="C15:E15"/>
    <mergeCell ref="C235:E235"/>
    <mergeCell ref="C288:E288"/>
    <mergeCell ref="D309:H309"/>
    <mergeCell ref="C287:E287"/>
    <mergeCell ref="C16:E16"/>
    <mergeCell ref="C23:E23"/>
    <mergeCell ref="C29:E29"/>
    <mergeCell ref="C209:E209"/>
    <mergeCell ref="C229:E229"/>
    <mergeCell ref="C117:E117"/>
    <mergeCell ref="C125:E125"/>
  </mergeCells>
  <printOptions horizontalCentered="1"/>
  <pageMargins left="0.47244094488188981" right="0.27559055118110237" top="0.74803149606299213" bottom="0.9055118110236221" header="0.51181102362204722" footer="0.51181102362204722"/>
  <pageSetup scale="51" orientation="portrait" useFirstPageNumber="1" horizontalDpi="180" verticalDpi="180" r:id="rId1"/>
  <headerFooter alignWithMargins="0">
    <oddHeader xml:space="preserve">&amp;L
&amp;R   </oddHeader>
    <oddFooter>&amp;C&amp;P of &amp;N</oddFooter>
  </headerFooter>
  <rowBreaks count="5" manualBreakCount="5">
    <brk id="66" min="1" max="8" man="1"/>
    <brk id="133" min="1" max="8" man="1"/>
    <brk id="172" min="1" max="8" man="1"/>
    <brk id="220" min="1" max="8" man="1"/>
    <brk id="269" min="1" max="8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B1:M442"/>
  <sheetViews>
    <sheetView showGridLines="0" view="pageBreakPreview" topLeftCell="B140" zoomScaleNormal="100" zoomScaleSheetLayoutView="100" zoomScalePageLayoutView="79" workbookViewId="0">
      <selection activeCell="H134" sqref="H134"/>
    </sheetView>
  </sheetViews>
  <sheetFormatPr defaultColWidth="9.08984375" defaultRowHeight="14" x14ac:dyDescent="0.25"/>
  <cols>
    <col min="1" max="1" width="1.08984375" style="573" customWidth="1"/>
    <col min="2" max="2" width="10.453125" style="573" customWidth="1"/>
    <col min="3" max="3" width="8" style="573" customWidth="1"/>
    <col min="4" max="4" width="15.7265625" style="573" customWidth="1"/>
    <col min="5" max="5" width="49.54296875" style="573" customWidth="1"/>
    <col min="6" max="6" width="13.453125" style="573" bestFit="1" customWidth="1"/>
    <col min="7" max="7" width="10.26953125" style="573" customWidth="1"/>
    <col min="8" max="8" width="15.7265625" style="573" customWidth="1"/>
    <col min="9" max="9" width="19.54296875" style="106" customWidth="1"/>
    <col min="10" max="10" width="9.08984375" style="573"/>
    <col min="11" max="11" width="12.81640625" style="573" bestFit="1" customWidth="1"/>
    <col min="12" max="12" width="22.26953125" style="573" customWidth="1"/>
    <col min="13" max="13" width="10" style="573" bestFit="1" customWidth="1"/>
    <col min="14" max="256" width="9.08984375" style="573"/>
    <col min="257" max="257" width="1.08984375" style="573" customWidth="1"/>
    <col min="258" max="258" width="10.453125" style="573" customWidth="1"/>
    <col min="259" max="259" width="8" style="573" customWidth="1"/>
    <col min="260" max="260" width="15.7265625" style="573" customWidth="1"/>
    <col min="261" max="261" width="35.81640625" style="573" customWidth="1"/>
    <col min="262" max="262" width="13.453125" style="573" bestFit="1" customWidth="1"/>
    <col min="263" max="263" width="10.26953125" style="573" customWidth="1"/>
    <col min="264" max="264" width="15.7265625" style="573" customWidth="1"/>
    <col min="265" max="265" width="19.54296875" style="573" customWidth="1"/>
    <col min="266" max="266" width="9.08984375" style="573"/>
    <col min="267" max="267" width="12.81640625" style="573" bestFit="1" customWidth="1"/>
    <col min="268" max="268" width="22.26953125" style="573" customWidth="1"/>
    <col min="269" max="512" width="9.08984375" style="573"/>
    <col min="513" max="513" width="1.08984375" style="573" customWidth="1"/>
    <col min="514" max="514" width="10.453125" style="573" customWidth="1"/>
    <col min="515" max="515" width="8" style="573" customWidth="1"/>
    <col min="516" max="516" width="15.7265625" style="573" customWidth="1"/>
    <col min="517" max="517" width="35.81640625" style="573" customWidth="1"/>
    <col min="518" max="518" width="13.453125" style="573" bestFit="1" customWidth="1"/>
    <col min="519" max="519" width="10.26953125" style="573" customWidth="1"/>
    <col min="520" max="520" width="15.7265625" style="573" customWidth="1"/>
    <col min="521" max="521" width="19.54296875" style="573" customWidth="1"/>
    <col min="522" max="522" width="9.08984375" style="573"/>
    <col min="523" max="523" width="12.81640625" style="573" bestFit="1" customWidth="1"/>
    <col min="524" max="524" width="22.26953125" style="573" customWidth="1"/>
    <col min="525" max="768" width="9.08984375" style="573"/>
    <col min="769" max="769" width="1.08984375" style="573" customWidth="1"/>
    <col min="770" max="770" width="10.453125" style="573" customWidth="1"/>
    <col min="771" max="771" width="8" style="573" customWidth="1"/>
    <col min="772" max="772" width="15.7265625" style="573" customWidth="1"/>
    <col min="773" max="773" width="35.81640625" style="573" customWidth="1"/>
    <col min="774" max="774" width="13.453125" style="573" bestFit="1" customWidth="1"/>
    <col min="775" max="775" width="10.26953125" style="573" customWidth="1"/>
    <col min="776" max="776" width="15.7265625" style="573" customWidth="1"/>
    <col min="777" max="777" width="19.54296875" style="573" customWidth="1"/>
    <col min="778" max="778" width="9.08984375" style="573"/>
    <col min="779" max="779" width="12.81640625" style="573" bestFit="1" customWidth="1"/>
    <col min="780" max="780" width="22.26953125" style="573" customWidth="1"/>
    <col min="781" max="1024" width="9.08984375" style="573"/>
    <col min="1025" max="1025" width="1.08984375" style="573" customWidth="1"/>
    <col min="1026" max="1026" width="10.453125" style="573" customWidth="1"/>
    <col min="1027" max="1027" width="8" style="573" customWidth="1"/>
    <col min="1028" max="1028" width="15.7265625" style="573" customWidth="1"/>
    <col min="1029" max="1029" width="35.81640625" style="573" customWidth="1"/>
    <col min="1030" max="1030" width="13.453125" style="573" bestFit="1" customWidth="1"/>
    <col min="1031" max="1031" width="10.26953125" style="573" customWidth="1"/>
    <col min="1032" max="1032" width="15.7265625" style="573" customWidth="1"/>
    <col min="1033" max="1033" width="19.54296875" style="573" customWidth="1"/>
    <col min="1034" max="1034" width="9.08984375" style="573"/>
    <col min="1035" max="1035" width="12.81640625" style="573" bestFit="1" customWidth="1"/>
    <col min="1036" max="1036" width="22.26953125" style="573" customWidth="1"/>
    <col min="1037" max="1280" width="9.08984375" style="573"/>
    <col min="1281" max="1281" width="1.08984375" style="573" customWidth="1"/>
    <col min="1282" max="1282" width="10.453125" style="573" customWidth="1"/>
    <col min="1283" max="1283" width="8" style="573" customWidth="1"/>
    <col min="1284" max="1284" width="15.7265625" style="573" customWidth="1"/>
    <col min="1285" max="1285" width="35.81640625" style="573" customWidth="1"/>
    <col min="1286" max="1286" width="13.453125" style="573" bestFit="1" customWidth="1"/>
    <col min="1287" max="1287" width="10.26953125" style="573" customWidth="1"/>
    <col min="1288" max="1288" width="15.7265625" style="573" customWidth="1"/>
    <col min="1289" max="1289" width="19.54296875" style="573" customWidth="1"/>
    <col min="1290" max="1290" width="9.08984375" style="573"/>
    <col min="1291" max="1291" width="12.81640625" style="573" bestFit="1" customWidth="1"/>
    <col min="1292" max="1292" width="22.26953125" style="573" customWidth="1"/>
    <col min="1293" max="1536" width="9.08984375" style="573"/>
    <col min="1537" max="1537" width="1.08984375" style="573" customWidth="1"/>
    <col min="1538" max="1538" width="10.453125" style="573" customWidth="1"/>
    <col min="1539" max="1539" width="8" style="573" customWidth="1"/>
    <col min="1540" max="1540" width="15.7265625" style="573" customWidth="1"/>
    <col min="1541" max="1541" width="35.81640625" style="573" customWidth="1"/>
    <col min="1542" max="1542" width="13.453125" style="573" bestFit="1" customWidth="1"/>
    <col min="1543" max="1543" width="10.26953125" style="573" customWidth="1"/>
    <col min="1544" max="1544" width="15.7265625" style="573" customWidth="1"/>
    <col min="1545" max="1545" width="19.54296875" style="573" customWidth="1"/>
    <col min="1546" max="1546" width="9.08984375" style="573"/>
    <col min="1547" max="1547" width="12.81640625" style="573" bestFit="1" customWidth="1"/>
    <col min="1548" max="1548" width="22.26953125" style="573" customWidth="1"/>
    <col min="1549" max="1792" width="9.08984375" style="573"/>
    <col min="1793" max="1793" width="1.08984375" style="573" customWidth="1"/>
    <col min="1794" max="1794" width="10.453125" style="573" customWidth="1"/>
    <col min="1795" max="1795" width="8" style="573" customWidth="1"/>
    <col min="1796" max="1796" width="15.7265625" style="573" customWidth="1"/>
    <col min="1797" max="1797" width="35.81640625" style="573" customWidth="1"/>
    <col min="1798" max="1798" width="13.453125" style="573" bestFit="1" customWidth="1"/>
    <col min="1799" max="1799" width="10.26953125" style="573" customWidth="1"/>
    <col min="1800" max="1800" width="15.7265625" style="573" customWidth="1"/>
    <col min="1801" max="1801" width="19.54296875" style="573" customWidth="1"/>
    <col min="1802" max="1802" width="9.08984375" style="573"/>
    <col min="1803" max="1803" width="12.81640625" style="573" bestFit="1" customWidth="1"/>
    <col min="1804" max="1804" width="22.26953125" style="573" customWidth="1"/>
    <col min="1805" max="2048" width="9.08984375" style="573"/>
    <col min="2049" max="2049" width="1.08984375" style="573" customWidth="1"/>
    <col min="2050" max="2050" width="10.453125" style="573" customWidth="1"/>
    <col min="2051" max="2051" width="8" style="573" customWidth="1"/>
    <col min="2052" max="2052" width="15.7265625" style="573" customWidth="1"/>
    <col min="2053" max="2053" width="35.81640625" style="573" customWidth="1"/>
    <col min="2054" max="2054" width="13.453125" style="573" bestFit="1" customWidth="1"/>
    <col min="2055" max="2055" width="10.26953125" style="573" customWidth="1"/>
    <col min="2056" max="2056" width="15.7265625" style="573" customWidth="1"/>
    <col min="2057" max="2057" width="19.54296875" style="573" customWidth="1"/>
    <col min="2058" max="2058" width="9.08984375" style="573"/>
    <col min="2059" max="2059" width="12.81640625" style="573" bestFit="1" customWidth="1"/>
    <col min="2060" max="2060" width="22.26953125" style="573" customWidth="1"/>
    <col min="2061" max="2304" width="9.08984375" style="573"/>
    <col min="2305" max="2305" width="1.08984375" style="573" customWidth="1"/>
    <col min="2306" max="2306" width="10.453125" style="573" customWidth="1"/>
    <col min="2307" max="2307" width="8" style="573" customWidth="1"/>
    <col min="2308" max="2308" width="15.7265625" style="573" customWidth="1"/>
    <col min="2309" max="2309" width="35.81640625" style="573" customWidth="1"/>
    <col min="2310" max="2310" width="13.453125" style="573" bestFit="1" customWidth="1"/>
    <col min="2311" max="2311" width="10.26953125" style="573" customWidth="1"/>
    <col min="2312" max="2312" width="15.7265625" style="573" customWidth="1"/>
    <col min="2313" max="2313" width="19.54296875" style="573" customWidth="1"/>
    <col min="2314" max="2314" width="9.08984375" style="573"/>
    <col min="2315" max="2315" width="12.81640625" style="573" bestFit="1" customWidth="1"/>
    <col min="2316" max="2316" width="22.26953125" style="573" customWidth="1"/>
    <col min="2317" max="2560" width="9.08984375" style="573"/>
    <col min="2561" max="2561" width="1.08984375" style="573" customWidth="1"/>
    <col min="2562" max="2562" width="10.453125" style="573" customWidth="1"/>
    <col min="2563" max="2563" width="8" style="573" customWidth="1"/>
    <col min="2564" max="2564" width="15.7265625" style="573" customWidth="1"/>
    <col min="2565" max="2565" width="35.81640625" style="573" customWidth="1"/>
    <col min="2566" max="2566" width="13.453125" style="573" bestFit="1" customWidth="1"/>
    <col min="2567" max="2567" width="10.26953125" style="573" customWidth="1"/>
    <col min="2568" max="2568" width="15.7265625" style="573" customWidth="1"/>
    <col min="2569" max="2569" width="19.54296875" style="573" customWidth="1"/>
    <col min="2570" max="2570" width="9.08984375" style="573"/>
    <col min="2571" max="2571" width="12.81640625" style="573" bestFit="1" customWidth="1"/>
    <col min="2572" max="2572" width="22.26953125" style="573" customWidth="1"/>
    <col min="2573" max="2816" width="9.08984375" style="573"/>
    <col min="2817" max="2817" width="1.08984375" style="573" customWidth="1"/>
    <col min="2818" max="2818" width="10.453125" style="573" customWidth="1"/>
    <col min="2819" max="2819" width="8" style="573" customWidth="1"/>
    <col min="2820" max="2820" width="15.7265625" style="573" customWidth="1"/>
    <col min="2821" max="2821" width="35.81640625" style="573" customWidth="1"/>
    <col min="2822" max="2822" width="13.453125" style="573" bestFit="1" customWidth="1"/>
    <col min="2823" max="2823" width="10.26953125" style="573" customWidth="1"/>
    <col min="2824" max="2824" width="15.7265625" style="573" customWidth="1"/>
    <col min="2825" max="2825" width="19.54296875" style="573" customWidth="1"/>
    <col min="2826" max="2826" width="9.08984375" style="573"/>
    <col min="2827" max="2827" width="12.81640625" style="573" bestFit="1" customWidth="1"/>
    <col min="2828" max="2828" width="22.26953125" style="573" customWidth="1"/>
    <col min="2829" max="3072" width="9.08984375" style="573"/>
    <col min="3073" max="3073" width="1.08984375" style="573" customWidth="1"/>
    <col min="3074" max="3074" width="10.453125" style="573" customWidth="1"/>
    <col min="3075" max="3075" width="8" style="573" customWidth="1"/>
    <col min="3076" max="3076" width="15.7265625" style="573" customWidth="1"/>
    <col min="3077" max="3077" width="35.81640625" style="573" customWidth="1"/>
    <col min="3078" max="3078" width="13.453125" style="573" bestFit="1" customWidth="1"/>
    <col min="3079" max="3079" width="10.26953125" style="573" customWidth="1"/>
    <col min="3080" max="3080" width="15.7265625" style="573" customWidth="1"/>
    <col min="3081" max="3081" width="19.54296875" style="573" customWidth="1"/>
    <col min="3082" max="3082" width="9.08984375" style="573"/>
    <col min="3083" max="3083" width="12.81640625" style="573" bestFit="1" customWidth="1"/>
    <col min="3084" max="3084" width="22.26953125" style="573" customWidth="1"/>
    <col min="3085" max="3328" width="9.08984375" style="573"/>
    <col min="3329" max="3329" width="1.08984375" style="573" customWidth="1"/>
    <col min="3330" max="3330" width="10.453125" style="573" customWidth="1"/>
    <col min="3331" max="3331" width="8" style="573" customWidth="1"/>
    <col min="3332" max="3332" width="15.7265625" style="573" customWidth="1"/>
    <col min="3333" max="3333" width="35.81640625" style="573" customWidth="1"/>
    <col min="3334" max="3334" width="13.453125" style="573" bestFit="1" customWidth="1"/>
    <col min="3335" max="3335" width="10.26953125" style="573" customWidth="1"/>
    <col min="3336" max="3336" width="15.7265625" style="573" customWidth="1"/>
    <col min="3337" max="3337" width="19.54296875" style="573" customWidth="1"/>
    <col min="3338" max="3338" width="9.08984375" style="573"/>
    <col min="3339" max="3339" width="12.81640625" style="573" bestFit="1" customWidth="1"/>
    <col min="3340" max="3340" width="22.26953125" style="573" customWidth="1"/>
    <col min="3341" max="3584" width="9.08984375" style="573"/>
    <col min="3585" max="3585" width="1.08984375" style="573" customWidth="1"/>
    <col min="3586" max="3586" width="10.453125" style="573" customWidth="1"/>
    <col min="3587" max="3587" width="8" style="573" customWidth="1"/>
    <col min="3588" max="3588" width="15.7265625" style="573" customWidth="1"/>
    <col min="3589" max="3589" width="35.81640625" style="573" customWidth="1"/>
    <col min="3590" max="3590" width="13.453125" style="573" bestFit="1" customWidth="1"/>
    <col min="3591" max="3591" width="10.26953125" style="573" customWidth="1"/>
    <col min="3592" max="3592" width="15.7265625" style="573" customWidth="1"/>
    <col min="3593" max="3593" width="19.54296875" style="573" customWidth="1"/>
    <col min="3594" max="3594" width="9.08984375" style="573"/>
    <col min="3595" max="3595" width="12.81640625" style="573" bestFit="1" customWidth="1"/>
    <col min="3596" max="3596" width="22.26953125" style="573" customWidth="1"/>
    <col min="3597" max="3840" width="9.08984375" style="573"/>
    <col min="3841" max="3841" width="1.08984375" style="573" customWidth="1"/>
    <col min="3842" max="3842" width="10.453125" style="573" customWidth="1"/>
    <col min="3843" max="3843" width="8" style="573" customWidth="1"/>
    <col min="3844" max="3844" width="15.7265625" style="573" customWidth="1"/>
    <col min="3845" max="3845" width="35.81640625" style="573" customWidth="1"/>
    <col min="3846" max="3846" width="13.453125" style="573" bestFit="1" customWidth="1"/>
    <col min="3847" max="3847" width="10.26953125" style="573" customWidth="1"/>
    <col min="3848" max="3848" width="15.7265625" style="573" customWidth="1"/>
    <col min="3849" max="3849" width="19.54296875" style="573" customWidth="1"/>
    <col min="3850" max="3850" width="9.08984375" style="573"/>
    <col min="3851" max="3851" width="12.81640625" style="573" bestFit="1" customWidth="1"/>
    <col min="3852" max="3852" width="22.26953125" style="573" customWidth="1"/>
    <col min="3853" max="4096" width="9.08984375" style="573"/>
    <col min="4097" max="4097" width="1.08984375" style="573" customWidth="1"/>
    <col min="4098" max="4098" width="10.453125" style="573" customWidth="1"/>
    <col min="4099" max="4099" width="8" style="573" customWidth="1"/>
    <col min="4100" max="4100" width="15.7265625" style="573" customWidth="1"/>
    <col min="4101" max="4101" width="35.81640625" style="573" customWidth="1"/>
    <col min="4102" max="4102" width="13.453125" style="573" bestFit="1" customWidth="1"/>
    <col min="4103" max="4103" width="10.26953125" style="573" customWidth="1"/>
    <col min="4104" max="4104" width="15.7265625" style="573" customWidth="1"/>
    <col min="4105" max="4105" width="19.54296875" style="573" customWidth="1"/>
    <col min="4106" max="4106" width="9.08984375" style="573"/>
    <col min="4107" max="4107" width="12.81640625" style="573" bestFit="1" customWidth="1"/>
    <col min="4108" max="4108" width="22.26953125" style="573" customWidth="1"/>
    <col min="4109" max="4352" width="9.08984375" style="573"/>
    <col min="4353" max="4353" width="1.08984375" style="573" customWidth="1"/>
    <col min="4354" max="4354" width="10.453125" style="573" customWidth="1"/>
    <col min="4355" max="4355" width="8" style="573" customWidth="1"/>
    <col min="4356" max="4356" width="15.7265625" style="573" customWidth="1"/>
    <col min="4357" max="4357" width="35.81640625" style="573" customWidth="1"/>
    <col min="4358" max="4358" width="13.453125" style="573" bestFit="1" customWidth="1"/>
    <col min="4359" max="4359" width="10.26953125" style="573" customWidth="1"/>
    <col min="4360" max="4360" width="15.7265625" style="573" customWidth="1"/>
    <col min="4361" max="4361" width="19.54296875" style="573" customWidth="1"/>
    <col min="4362" max="4362" width="9.08984375" style="573"/>
    <col min="4363" max="4363" width="12.81640625" style="573" bestFit="1" customWidth="1"/>
    <col min="4364" max="4364" width="22.26953125" style="573" customWidth="1"/>
    <col min="4365" max="4608" width="9.08984375" style="573"/>
    <col min="4609" max="4609" width="1.08984375" style="573" customWidth="1"/>
    <col min="4610" max="4610" width="10.453125" style="573" customWidth="1"/>
    <col min="4611" max="4611" width="8" style="573" customWidth="1"/>
    <col min="4612" max="4612" width="15.7265625" style="573" customWidth="1"/>
    <col min="4613" max="4613" width="35.81640625" style="573" customWidth="1"/>
    <col min="4614" max="4614" width="13.453125" style="573" bestFit="1" customWidth="1"/>
    <col min="4615" max="4615" width="10.26953125" style="573" customWidth="1"/>
    <col min="4616" max="4616" width="15.7265625" style="573" customWidth="1"/>
    <col min="4617" max="4617" width="19.54296875" style="573" customWidth="1"/>
    <col min="4618" max="4618" width="9.08984375" style="573"/>
    <col min="4619" max="4619" width="12.81640625" style="573" bestFit="1" customWidth="1"/>
    <col min="4620" max="4620" width="22.26953125" style="573" customWidth="1"/>
    <col min="4621" max="4864" width="9.08984375" style="573"/>
    <col min="4865" max="4865" width="1.08984375" style="573" customWidth="1"/>
    <col min="4866" max="4866" width="10.453125" style="573" customWidth="1"/>
    <col min="4867" max="4867" width="8" style="573" customWidth="1"/>
    <col min="4868" max="4868" width="15.7265625" style="573" customWidth="1"/>
    <col min="4869" max="4869" width="35.81640625" style="573" customWidth="1"/>
    <col min="4870" max="4870" width="13.453125" style="573" bestFit="1" customWidth="1"/>
    <col min="4871" max="4871" width="10.26953125" style="573" customWidth="1"/>
    <col min="4872" max="4872" width="15.7265625" style="573" customWidth="1"/>
    <col min="4873" max="4873" width="19.54296875" style="573" customWidth="1"/>
    <col min="4874" max="4874" width="9.08984375" style="573"/>
    <col min="4875" max="4875" width="12.81640625" style="573" bestFit="1" customWidth="1"/>
    <col min="4876" max="4876" width="22.26953125" style="573" customWidth="1"/>
    <col min="4877" max="5120" width="9.08984375" style="573"/>
    <col min="5121" max="5121" width="1.08984375" style="573" customWidth="1"/>
    <col min="5122" max="5122" width="10.453125" style="573" customWidth="1"/>
    <col min="5123" max="5123" width="8" style="573" customWidth="1"/>
    <col min="5124" max="5124" width="15.7265625" style="573" customWidth="1"/>
    <col min="5125" max="5125" width="35.81640625" style="573" customWidth="1"/>
    <col min="5126" max="5126" width="13.453125" style="573" bestFit="1" customWidth="1"/>
    <col min="5127" max="5127" width="10.26953125" style="573" customWidth="1"/>
    <col min="5128" max="5128" width="15.7265625" style="573" customWidth="1"/>
    <col min="5129" max="5129" width="19.54296875" style="573" customWidth="1"/>
    <col min="5130" max="5130" width="9.08984375" style="573"/>
    <col min="5131" max="5131" width="12.81640625" style="573" bestFit="1" customWidth="1"/>
    <col min="5132" max="5132" width="22.26953125" style="573" customWidth="1"/>
    <col min="5133" max="5376" width="9.08984375" style="573"/>
    <col min="5377" max="5377" width="1.08984375" style="573" customWidth="1"/>
    <col min="5378" max="5378" width="10.453125" style="573" customWidth="1"/>
    <col min="5379" max="5379" width="8" style="573" customWidth="1"/>
    <col min="5380" max="5380" width="15.7265625" style="573" customWidth="1"/>
    <col min="5381" max="5381" width="35.81640625" style="573" customWidth="1"/>
    <col min="5382" max="5382" width="13.453125" style="573" bestFit="1" customWidth="1"/>
    <col min="5383" max="5383" width="10.26953125" style="573" customWidth="1"/>
    <col min="5384" max="5384" width="15.7265625" style="573" customWidth="1"/>
    <col min="5385" max="5385" width="19.54296875" style="573" customWidth="1"/>
    <col min="5386" max="5386" width="9.08984375" style="573"/>
    <col min="5387" max="5387" width="12.81640625" style="573" bestFit="1" customWidth="1"/>
    <col min="5388" max="5388" width="22.26953125" style="573" customWidth="1"/>
    <col min="5389" max="5632" width="9.08984375" style="573"/>
    <col min="5633" max="5633" width="1.08984375" style="573" customWidth="1"/>
    <col min="5634" max="5634" width="10.453125" style="573" customWidth="1"/>
    <col min="5635" max="5635" width="8" style="573" customWidth="1"/>
    <col min="5636" max="5636" width="15.7265625" style="573" customWidth="1"/>
    <col min="5637" max="5637" width="35.81640625" style="573" customWidth="1"/>
    <col min="5638" max="5638" width="13.453125" style="573" bestFit="1" customWidth="1"/>
    <col min="5639" max="5639" width="10.26953125" style="573" customWidth="1"/>
    <col min="5640" max="5640" width="15.7265625" style="573" customWidth="1"/>
    <col min="5641" max="5641" width="19.54296875" style="573" customWidth="1"/>
    <col min="5642" max="5642" width="9.08984375" style="573"/>
    <col min="5643" max="5643" width="12.81640625" style="573" bestFit="1" customWidth="1"/>
    <col min="5644" max="5644" width="22.26953125" style="573" customWidth="1"/>
    <col min="5645" max="5888" width="9.08984375" style="573"/>
    <col min="5889" max="5889" width="1.08984375" style="573" customWidth="1"/>
    <col min="5890" max="5890" width="10.453125" style="573" customWidth="1"/>
    <col min="5891" max="5891" width="8" style="573" customWidth="1"/>
    <col min="5892" max="5892" width="15.7265625" style="573" customWidth="1"/>
    <col min="5893" max="5893" width="35.81640625" style="573" customWidth="1"/>
    <col min="5894" max="5894" width="13.453125" style="573" bestFit="1" customWidth="1"/>
    <col min="5895" max="5895" width="10.26953125" style="573" customWidth="1"/>
    <col min="5896" max="5896" width="15.7265625" style="573" customWidth="1"/>
    <col min="5897" max="5897" width="19.54296875" style="573" customWidth="1"/>
    <col min="5898" max="5898" width="9.08984375" style="573"/>
    <col min="5899" max="5899" width="12.81640625" style="573" bestFit="1" customWidth="1"/>
    <col min="5900" max="5900" width="22.26953125" style="573" customWidth="1"/>
    <col min="5901" max="6144" width="9.08984375" style="573"/>
    <col min="6145" max="6145" width="1.08984375" style="573" customWidth="1"/>
    <col min="6146" max="6146" width="10.453125" style="573" customWidth="1"/>
    <col min="6147" max="6147" width="8" style="573" customWidth="1"/>
    <col min="6148" max="6148" width="15.7265625" style="573" customWidth="1"/>
    <col min="6149" max="6149" width="35.81640625" style="573" customWidth="1"/>
    <col min="6150" max="6150" width="13.453125" style="573" bestFit="1" customWidth="1"/>
    <col min="6151" max="6151" width="10.26953125" style="573" customWidth="1"/>
    <col min="6152" max="6152" width="15.7265625" style="573" customWidth="1"/>
    <col min="6153" max="6153" width="19.54296875" style="573" customWidth="1"/>
    <col min="6154" max="6154" width="9.08984375" style="573"/>
    <col min="6155" max="6155" width="12.81640625" style="573" bestFit="1" customWidth="1"/>
    <col min="6156" max="6156" width="22.26953125" style="573" customWidth="1"/>
    <col min="6157" max="6400" width="9.08984375" style="573"/>
    <col min="6401" max="6401" width="1.08984375" style="573" customWidth="1"/>
    <col min="6402" max="6402" width="10.453125" style="573" customWidth="1"/>
    <col min="6403" max="6403" width="8" style="573" customWidth="1"/>
    <col min="6404" max="6404" width="15.7265625" style="573" customWidth="1"/>
    <col min="6405" max="6405" width="35.81640625" style="573" customWidth="1"/>
    <col min="6406" max="6406" width="13.453125" style="573" bestFit="1" customWidth="1"/>
    <col min="6407" max="6407" width="10.26953125" style="573" customWidth="1"/>
    <col min="6408" max="6408" width="15.7265625" style="573" customWidth="1"/>
    <col min="6409" max="6409" width="19.54296875" style="573" customWidth="1"/>
    <col min="6410" max="6410" width="9.08984375" style="573"/>
    <col min="6411" max="6411" width="12.81640625" style="573" bestFit="1" customWidth="1"/>
    <col min="6412" max="6412" width="22.26953125" style="573" customWidth="1"/>
    <col min="6413" max="6656" width="9.08984375" style="573"/>
    <col min="6657" max="6657" width="1.08984375" style="573" customWidth="1"/>
    <col min="6658" max="6658" width="10.453125" style="573" customWidth="1"/>
    <col min="6659" max="6659" width="8" style="573" customWidth="1"/>
    <col min="6660" max="6660" width="15.7265625" style="573" customWidth="1"/>
    <col min="6661" max="6661" width="35.81640625" style="573" customWidth="1"/>
    <col min="6662" max="6662" width="13.453125" style="573" bestFit="1" customWidth="1"/>
    <col min="6663" max="6663" width="10.26953125" style="573" customWidth="1"/>
    <col min="6664" max="6664" width="15.7265625" style="573" customWidth="1"/>
    <col min="6665" max="6665" width="19.54296875" style="573" customWidth="1"/>
    <col min="6666" max="6666" width="9.08984375" style="573"/>
    <col min="6667" max="6667" width="12.81640625" style="573" bestFit="1" customWidth="1"/>
    <col min="6668" max="6668" width="22.26953125" style="573" customWidth="1"/>
    <col min="6669" max="6912" width="9.08984375" style="573"/>
    <col min="6913" max="6913" width="1.08984375" style="573" customWidth="1"/>
    <col min="6914" max="6914" width="10.453125" style="573" customWidth="1"/>
    <col min="6915" max="6915" width="8" style="573" customWidth="1"/>
    <col min="6916" max="6916" width="15.7265625" style="573" customWidth="1"/>
    <col min="6917" max="6917" width="35.81640625" style="573" customWidth="1"/>
    <col min="6918" max="6918" width="13.453125" style="573" bestFit="1" customWidth="1"/>
    <col min="6919" max="6919" width="10.26953125" style="573" customWidth="1"/>
    <col min="6920" max="6920" width="15.7265625" style="573" customWidth="1"/>
    <col min="6921" max="6921" width="19.54296875" style="573" customWidth="1"/>
    <col min="6922" max="6922" width="9.08984375" style="573"/>
    <col min="6923" max="6923" width="12.81640625" style="573" bestFit="1" customWidth="1"/>
    <col min="6924" max="6924" width="22.26953125" style="573" customWidth="1"/>
    <col min="6925" max="7168" width="9.08984375" style="573"/>
    <col min="7169" max="7169" width="1.08984375" style="573" customWidth="1"/>
    <col min="7170" max="7170" width="10.453125" style="573" customWidth="1"/>
    <col min="7171" max="7171" width="8" style="573" customWidth="1"/>
    <col min="7172" max="7172" width="15.7265625" style="573" customWidth="1"/>
    <col min="7173" max="7173" width="35.81640625" style="573" customWidth="1"/>
    <col min="7174" max="7174" width="13.453125" style="573" bestFit="1" customWidth="1"/>
    <col min="7175" max="7175" width="10.26953125" style="573" customWidth="1"/>
    <col min="7176" max="7176" width="15.7265625" style="573" customWidth="1"/>
    <col min="7177" max="7177" width="19.54296875" style="573" customWidth="1"/>
    <col min="7178" max="7178" width="9.08984375" style="573"/>
    <col min="7179" max="7179" width="12.81640625" style="573" bestFit="1" customWidth="1"/>
    <col min="7180" max="7180" width="22.26953125" style="573" customWidth="1"/>
    <col min="7181" max="7424" width="9.08984375" style="573"/>
    <col min="7425" max="7425" width="1.08984375" style="573" customWidth="1"/>
    <col min="7426" max="7426" width="10.453125" style="573" customWidth="1"/>
    <col min="7427" max="7427" width="8" style="573" customWidth="1"/>
    <col min="7428" max="7428" width="15.7265625" style="573" customWidth="1"/>
    <col min="7429" max="7429" width="35.81640625" style="573" customWidth="1"/>
    <col min="7430" max="7430" width="13.453125" style="573" bestFit="1" customWidth="1"/>
    <col min="7431" max="7431" width="10.26953125" style="573" customWidth="1"/>
    <col min="7432" max="7432" width="15.7265625" style="573" customWidth="1"/>
    <col min="7433" max="7433" width="19.54296875" style="573" customWidth="1"/>
    <col min="7434" max="7434" width="9.08984375" style="573"/>
    <col min="7435" max="7435" width="12.81640625" style="573" bestFit="1" customWidth="1"/>
    <col min="7436" max="7436" width="22.26953125" style="573" customWidth="1"/>
    <col min="7437" max="7680" width="9.08984375" style="573"/>
    <col min="7681" max="7681" width="1.08984375" style="573" customWidth="1"/>
    <col min="7682" max="7682" width="10.453125" style="573" customWidth="1"/>
    <col min="7683" max="7683" width="8" style="573" customWidth="1"/>
    <col min="7684" max="7684" width="15.7265625" style="573" customWidth="1"/>
    <col min="7685" max="7685" width="35.81640625" style="573" customWidth="1"/>
    <col min="7686" max="7686" width="13.453125" style="573" bestFit="1" customWidth="1"/>
    <col min="7687" max="7687" width="10.26953125" style="573" customWidth="1"/>
    <col min="7688" max="7688" width="15.7265625" style="573" customWidth="1"/>
    <col min="7689" max="7689" width="19.54296875" style="573" customWidth="1"/>
    <col min="7690" max="7690" width="9.08984375" style="573"/>
    <col min="7691" max="7691" width="12.81640625" style="573" bestFit="1" customWidth="1"/>
    <col min="7692" max="7692" width="22.26953125" style="573" customWidth="1"/>
    <col min="7693" max="7936" width="9.08984375" style="573"/>
    <col min="7937" max="7937" width="1.08984375" style="573" customWidth="1"/>
    <col min="7938" max="7938" width="10.453125" style="573" customWidth="1"/>
    <col min="7939" max="7939" width="8" style="573" customWidth="1"/>
    <col min="7940" max="7940" width="15.7265625" style="573" customWidth="1"/>
    <col min="7941" max="7941" width="35.81640625" style="573" customWidth="1"/>
    <col min="7942" max="7942" width="13.453125" style="573" bestFit="1" customWidth="1"/>
    <col min="7943" max="7943" width="10.26953125" style="573" customWidth="1"/>
    <col min="7944" max="7944" width="15.7265625" style="573" customWidth="1"/>
    <col min="7945" max="7945" width="19.54296875" style="573" customWidth="1"/>
    <col min="7946" max="7946" width="9.08984375" style="573"/>
    <col min="7947" max="7947" width="12.81640625" style="573" bestFit="1" customWidth="1"/>
    <col min="7948" max="7948" width="22.26953125" style="573" customWidth="1"/>
    <col min="7949" max="8192" width="9.08984375" style="573"/>
    <col min="8193" max="8193" width="1.08984375" style="573" customWidth="1"/>
    <col min="8194" max="8194" width="10.453125" style="573" customWidth="1"/>
    <col min="8195" max="8195" width="8" style="573" customWidth="1"/>
    <col min="8196" max="8196" width="15.7265625" style="573" customWidth="1"/>
    <col min="8197" max="8197" width="35.81640625" style="573" customWidth="1"/>
    <col min="8198" max="8198" width="13.453125" style="573" bestFit="1" customWidth="1"/>
    <col min="8199" max="8199" width="10.26953125" style="573" customWidth="1"/>
    <col min="8200" max="8200" width="15.7265625" style="573" customWidth="1"/>
    <col min="8201" max="8201" width="19.54296875" style="573" customWidth="1"/>
    <col min="8202" max="8202" width="9.08984375" style="573"/>
    <col min="8203" max="8203" width="12.81640625" style="573" bestFit="1" customWidth="1"/>
    <col min="8204" max="8204" width="22.26953125" style="573" customWidth="1"/>
    <col min="8205" max="8448" width="9.08984375" style="573"/>
    <col min="8449" max="8449" width="1.08984375" style="573" customWidth="1"/>
    <col min="8450" max="8450" width="10.453125" style="573" customWidth="1"/>
    <col min="8451" max="8451" width="8" style="573" customWidth="1"/>
    <col min="8452" max="8452" width="15.7265625" style="573" customWidth="1"/>
    <col min="8453" max="8453" width="35.81640625" style="573" customWidth="1"/>
    <col min="8454" max="8454" width="13.453125" style="573" bestFit="1" customWidth="1"/>
    <col min="8455" max="8455" width="10.26953125" style="573" customWidth="1"/>
    <col min="8456" max="8456" width="15.7265625" style="573" customWidth="1"/>
    <col min="8457" max="8457" width="19.54296875" style="573" customWidth="1"/>
    <col min="8458" max="8458" width="9.08984375" style="573"/>
    <col min="8459" max="8459" width="12.81640625" style="573" bestFit="1" customWidth="1"/>
    <col min="8460" max="8460" width="22.26953125" style="573" customWidth="1"/>
    <col min="8461" max="8704" width="9.08984375" style="573"/>
    <col min="8705" max="8705" width="1.08984375" style="573" customWidth="1"/>
    <col min="8706" max="8706" width="10.453125" style="573" customWidth="1"/>
    <col min="8707" max="8707" width="8" style="573" customWidth="1"/>
    <col min="8708" max="8708" width="15.7265625" style="573" customWidth="1"/>
    <col min="8709" max="8709" width="35.81640625" style="573" customWidth="1"/>
    <col min="8710" max="8710" width="13.453125" style="573" bestFit="1" customWidth="1"/>
    <col min="8711" max="8711" width="10.26953125" style="573" customWidth="1"/>
    <col min="8712" max="8712" width="15.7265625" style="573" customWidth="1"/>
    <col min="8713" max="8713" width="19.54296875" style="573" customWidth="1"/>
    <col min="8714" max="8714" width="9.08984375" style="573"/>
    <col min="8715" max="8715" width="12.81640625" style="573" bestFit="1" customWidth="1"/>
    <col min="8716" max="8716" width="22.26953125" style="573" customWidth="1"/>
    <col min="8717" max="8960" width="9.08984375" style="573"/>
    <col min="8961" max="8961" width="1.08984375" style="573" customWidth="1"/>
    <col min="8962" max="8962" width="10.453125" style="573" customWidth="1"/>
    <col min="8963" max="8963" width="8" style="573" customWidth="1"/>
    <col min="8964" max="8964" width="15.7265625" style="573" customWidth="1"/>
    <col min="8965" max="8965" width="35.81640625" style="573" customWidth="1"/>
    <col min="8966" max="8966" width="13.453125" style="573" bestFit="1" customWidth="1"/>
    <col min="8967" max="8967" width="10.26953125" style="573" customWidth="1"/>
    <col min="8968" max="8968" width="15.7265625" style="573" customWidth="1"/>
    <col min="8969" max="8969" width="19.54296875" style="573" customWidth="1"/>
    <col min="8970" max="8970" width="9.08984375" style="573"/>
    <col min="8971" max="8971" width="12.81640625" style="573" bestFit="1" customWidth="1"/>
    <col min="8972" max="8972" width="22.26953125" style="573" customWidth="1"/>
    <col min="8973" max="9216" width="9.08984375" style="573"/>
    <col min="9217" max="9217" width="1.08984375" style="573" customWidth="1"/>
    <col min="9218" max="9218" width="10.453125" style="573" customWidth="1"/>
    <col min="9219" max="9219" width="8" style="573" customWidth="1"/>
    <col min="9220" max="9220" width="15.7265625" style="573" customWidth="1"/>
    <col min="9221" max="9221" width="35.81640625" style="573" customWidth="1"/>
    <col min="9222" max="9222" width="13.453125" style="573" bestFit="1" customWidth="1"/>
    <col min="9223" max="9223" width="10.26953125" style="573" customWidth="1"/>
    <col min="9224" max="9224" width="15.7265625" style="573" customWidth="1"/>
    <col min="9225" max="9225" width="19.54296875" style="573" customWidth="1"/>
    <col min="9226" max="9226" width="9.08984375" style="573"/>
    <col min="9227" max="9227" width="12.81640625" style="573" bestFit="1" customWidth="1"/>
    <col min="9228" max="9228" width="22.26953125" style="573" customWidth="1"/>
    <col min="9229" max="9472" width="9.08984375" style="573"/>
    <col min="9473" max="9473" width="1.08984375" style="573" customWidth="1"/>
    <col min="9474" max="9474" width="10.453125" style="573" customWidth="1"/>
    <col min="9475" max="9475" width="8" style="573" customWidth="1"/>
    <col min="9476" max="9476" width="15.7265625" style="573" customWidth="1"/>
    <col min="9477" max="9477" width="35.81640625" style="573" customWidth="1"/>
    <col min="9478" max="9478" width="13.453125" style="573" bestFit="1" customWidth="1"/>
    <col min="9479" max="9479" width="10.26953125" style="573" customWidth="1"/>
    <col min="9480" max="9480" width="15.7265625" style="573" customWidth="1"/>
    <col min="9481" max="9481" width="19.54296875" style="573" customWidth="1"/>
    <col min="9482" max="9482" width="9.08984375" style="573"/>
    <col min="9483" max="9483" width="12.81640625" style="573" bestFit="1" customWidth="1"/>
    <col min="9484" max="9484" width="22.26953125" style="573" customWidth="1"/>
    <col min="9485" max="9728" width="9.08984375" style="573"/>
    <col min="9729" max="9729" width="1.08984375" style="573" customWidth="1"/>
    <col min="9730" max="9730" width="10.453125" style="573" customWidth="1"/>
    <col min="9731" max="9731" width="8" style="573" customWidth="1"/>
    <col min="9732" max="9732" width="15.7265625" style="573" customWidth="1"/>
    <col min="9733" max="9733" width="35.81640625" style="573" customWidth="1"/>
    <col min="9734" max="9734" width="13.453125" style="573" bestFit="1" customWidth="1"/>
    <col min="9735" max="9735" width="10.26953125" style="573" customWidth="1"/>
    <col min="9736" max="9736" width="15.7265625" style="573" customWidth="1"/>
    <col min="9737" max="9737" width="19.54296875" style="573" customWidth="1"/>
    <col min="9738" max="9738" width="9.08984375" style="573"/>
    <col min="9739" max="9739" width="12.81640625" style="573" bestFit="1" customWidth="1"/>
    <col min="9740" max="9740" width="22.26953125" style="573" customWidth="1"/>
    <col min="9741" max="9984" width="9.08984375" style="573"/>
    <col min="9985" max="9985" width="1.08984375" style="573" customWidth="1"/>
    <col min="9986" max="9986" width="10.453125" style="573" customWidth="1"/>
    <col min="9987" max="9987" width="8" style="573" customWidth="1"/>
    <col min="9988" max="9988" width="15.7265625" style="573" customWidth="1"/>
    <col min="9989" max="9989" width="35.81640625" style="573" customWidth="1"/>
    <col min="9990" max="9990" width="13.453125" style="573" bestFit="1" customWidth="1"/>
    <col min="9991" max="9991" width="10.26953125" style="573" customWidth="1"/>
    <col min="9992" max="9992" width="15.7265625" style="573" customWidth="1"/>
    <col min="9993" max="9993" width="19.54296875" style="573" customWidth="1"/>
    <col min="9994" max="9994" width="9.08984375" style="573"/>
    <col min="9995" max="9995" width="12.81640625" style="573" bestFit="1" customWidth="1"/>
    <col min="9996" max="9996" width="22.26953125" style="573" customWidth="1"/>
    <col min="9997" max="10240" width="9.08984375" style="573"/>
    <col min="10241" max="10241" width="1.08984375" style="573" customWidth="1"/>
    <col min="10242" max="10242" width="10.453125" style="573" customWidth="1"/>
    <col min="10243" max="10243" width="8" style="573" customWidth="1"/>
    <col min="10244" max="10244" width="15.7265625" style="573" customWidth="1"/>
    <col min="10245" max="10245" width="35.81640625" style="573" customWidth="1"/>
    <col min="10246" max="10246" width="13.453125" style="573" bestFit="1" customWidth="1"/>
    <col min="10247" max="10247" width="10.26953125" style="573" customWidth="1"/>
    <col min="10248" max="10248" width="15.7265625" style="573" customWidth="1"/>
    <col min="10249" max="10249" width="19.54296875" style="573" customWidth="1"/>
    <col min="10250" max="10250" width="9.08984375" style="573"/>
    <col min="10251" max="10251" width="12.81640625" style="573" bestFit="1" customWidth="1"/>
    <col min="10252" max="10252" width="22.26953125" style="573" customWidth="1"/>
    <col min="10253" max="10496" width="9.08984375" style="573"/>
    <col min="10497" max="10497" width="1.08984375" style="573" customWidth="1"/>
    <col min="10498" max="10498" width="10.453125" style="573" customWidth="1"/>
    <col min="10499" max="10499" width="8" style="573" customWidth="1"/>
    <col min="10500" max="10500" width="15.7265625" style="573" customWidth="1"/>
    <col min="10501" max="10501" width="35.81640625" style="573" customWidth="1"/>
    <col min="10502" max="10502" width="13.453125" style="573" bestFit="1" customWidth="1"/>
    <col min="10503" max="10503" width="10.26953125" style="573" customWidth="1"/>
    <col min="10504" max="10504" width="15.7265625" style="573" customWidth="1"/>
    <col min="10505" max="10505" width="19.54296875" style="573" customWidth="1"/>
    <col min="10506" max="10506" width="9.08984375" style="573"/>
    <col min="10507" max="10507" width="12.81640625" style="573" bestFit="1" customWidth="1"/>
    <col min="10508" max="10508" width="22.26953125" style="573" customWidth="1"/>
    <col min="10509" max="10752" width="9.08984375" style="573"/>
    <col min="10753" max="10753" width="1.08984375" style="573" customWidth="1"/>
    <col min="10754" max="10754" width="10.453125" style="573" customWidth="1"/>
    <col min="10755" max="10755" width="8" style="573" customWidth="1"/>
    <col min="10756" max="10756" width="15.7265625" style="573" customWidth="1"/>
    <col min="10757" max="10757" width="35.81640625" style="573" customWidth="1"/>
    <col min="10758" max="10758" width="13.453125" style="573" bestFit="1" customWidth="1"/>
    <col min="10759" max="10759" width="10.26953125" style="573" customWidth="1"/>
    <col min="10760" max="10760" width="15.7265625" style="573" customWidth="1"/>
    <col min="10761" max="10761" width="19.54296875" style="573" customWidth="1"/>
    <col min="10762" max="10762" width="9.08984375" style="573"/>
    <col min="10763" max="10763" width="12.81640625" style="573" bestFit="1" customWidth="1"/>
    <col min="10764" max="10764" width="22.26953125" style="573" customWidth="1"/>
    <col min="10765" max="11008" width="9.08984375" style="573"/>
    <col min="11009" max="11009" width="1.08984375" style="573" customWidth="1"/>
    <col min="11010" max="11010" width="10.453125" style="573" customWidth="1"/>
    <col min="11011" max="11011" width="8" style="573" customWidth="1"/>
    <col min="11012" max="11012" width="15.7265625" style="573" customWidth="1"/>
    <col min="11013" max="11013" width="35.81640625" style="573" customWidth="1"/>
    <col min="11014" max="11014" width="13.453125" style="573" bestFit="1" customWidth="1"/>
    <col min="11015" max="11015" width="10.26953125" style="573" customWidth="1"/>
    <col min="11016" max="11016" width="15.7265625" style="573" customWidth="1"/>
    <col min="11017" max="11017" width="19.54296875" style="573" customWidth="1"/>
    <col min="11018" max="11018" width="9.08984375" style="573"/>
    <col min="11019" max="11019" width="12.81640625" style="573" bestFit="1" customWidth="1"/>
    <col min="11020" max="11020" width="22.26953125" style="573" customWidth="1"/>
    <col min="11021" max="11264" width="9.08984375" style="573"/>
    <col min="11265" max="11265" width="1.08984375" style="573" customWidth="1"/>
    <col min="11266" max="11266" width="10.453125" style="573" customWidth="1"/>
    <col min="11267" max="11267" width="8" style="573" customWidth="1"/>
    <col min="11268" max="11268" width="15.7265625" style="573" customWidth="1"/>
    <col min="11269" max="11269" width="35.81640625" style="573" customWidth="1"/>
    <col min="11270" max="11270" width="13.453125" style="573" bestFit="1" customWidth="1"/>
    <col min="11271" max="11271" width="10.26953125" style="573" customWidth="1"/>
    <col min="11272" max="11272" width="15.7265625" style="573" customWidth="1"/>
    <col min="11273" max="11273" width="19.54296875" style="573" customWidth="1"/>
    <col min="11274" max="11274" width="9.08984375" style="573"/>
    <col min="11275" max="11275" width="12.81640625" style="573" bestFit="1" customWidth="1"/>
    <col min="11276" max="11276" width="22.26953125" style="573" customWidth="1"/>
    <col min="11277" max="11520" width="9.08984375" style="573"/>
    <col min="11521" max="11521" width="1.08984375" style="573" customWidth="1"/>
    <col min="11522" max="11522" width="10.453125" style="573" customWidth="1"/>
    <col min="11523" max="11523" width="8" style="573" customWidth="1"/>
    <col min="11524" max="11524" width="15.7265625" style="573" customWidth="1"/>
    <col min="11525" max="11525" width="35.81640625" style="573" customWidth="1"/>
    <col min="11526" max="11526" width="13.453125" style="573" bestFit="1" customWidth="1"/>
    <col min="11527" max="11527" width="10.26953125" style="573" customWidth="1"/>
    <col min="11528" max="11528" width="15.7265625" style="573" customWidth="1"/>
    <col min="11529" max="11529" width="19.54296875" style="573" customWidth="1"/>
    <col min="11530" max="11530" width="9.08984375" style="573"/>
    <col min="11531" max="11531" width="12.81640625" style="573" bestFit="1" customWidth="1"/>
    <col min="11532" max="11532" width="22.26953125" style="573" customWidth="1"/>
    <col min="11533" max="11776" width="9.08984375" style="573"/>
    <col min="11777" max="11777" width="1.08984375" style="573" customWidth="1"/>
    <col min="11778" max="11778" width="10.453125" style="573" customWidth="1"/>
    <col min="11779" max="11779" width="8" style="573" customWidth="1"/>
    <col min="11780" max="11780" width="15.7265625" style="573" customWidth="1"/>
    <col min="11781" max="11781" width="35.81640625" style="573" customWidth="1"/>
    <col min="11782" max="11782" width="13.453125" style="573" bestFit="1" customWidth="1"/>
    <col min="11783" max="11783" width="10.26953125" style="573" customWidth="1"/>
    <col min="11784" max="11784" width="15.7265625" style="573" customWidth="1"/>
    <col min="11785" max="11785" width="19.54296875" style="573" customWidth="1"/>
    <col min="11786" max="11786" width="9.08984375" style="573"/>
    <col min="11787" max="11787" width="12.81640625" style="573" bestFit="1" customWidth="1"/>
    <col min="11788" max="11788" width="22.26953125" style="573" customWidth="1"/>
    <col min="11789" max="12032" width="9.08984375" style="573"/>
    <col min="12033" max="12033" width="1.08984375" style="573" customWidth="1"/>
    <col min="12034" max="12034" width="10.453125" style="573" customWidth="1"/>
    <col min="12035" max="12035" width="8" style="573" customWidth="1"/>
    <col min="12036" max="12036" width="15.7265625" style="573" customWidth="1"/>
    <col min="12037" max="12037" width="35.81640625" style="573" customWidth="1"/>
    <col min="12038" max="12038" width="13.453125" style="573" bestFit="1" customWidth="1"/>
    <col min="12039" max="12039" width="10.26953125" style="573" customWidth="1"/>
    <col min="12040" max="12040" width="15.7265625" style="573" customWidth="1"/>
    <col min="12041" max="12041" width="19.54296875" style="573" customWidth="1"/>
    <col min="12042" max="12042" width="9.08984375" style="573"/>
    <col min="12043" max="12043" width="12.81640625" style="573" bestFit="1" customWidth="1"/>
    <col min="12044" max="12044" width="22.26953125" style="573" customWidth="1"/>
    <col min="12045" max="12288" width="9.08984375" style="573"/>
    <col min="12289" max="12289" width="1.08984375" style="573" customWidth="1"/>
    <col min="12290" max="12290" width="10.453125" style="573" customWidth="1"/>
    <col min="12291" max="12291" width="8" style="573" customWidth="1"/>
    <col min="12292" max="12292" width="15.7265625" style="573" customWidth="1"/>
    <col min="12293" max="12293" width="35.81640625" style="573" customWidth="1"/>
    <col min="12294" max="12294" width="13.453125" style="573" bestFit="1" customWidth="1"/>
    <col min="12295" max="12295" width="10.26953125" style="573" customWidth="1"/>
    <col min="12296" max="12296" width="15.7265625" style="573" customWidth="1"/>
    <col min="12297" max="12297" width="19.54296875" style="573" customWidth="1"/>
    <col min="12298" max="12298" width="9.08984375" style="573"/>
    <col min="12299" max="12299" width="12.81640625" style="573" bestFit="1" customWidth="1"/>
    <col min="12300" max="12300" width="22.26953125" style="573" customWidth="1"/>
    <col min="12301" max="12544" width="9.08984375" style="573"/>
    <col min="12545" max="12545" width="1.08984375" style="573" customWidth="1"/>
    <col min="12546" max="12546" width="10.453125" style="573" customWidth="1"/>
    <col min="12547" max="12547" width="8" style="573" customWidth="1"/>
    <col min="12548" max="12548" width="15.7265625" style="573" customWidth="1"/>
    <col min="12549" max="12549" width="35.81640625" style="573" customWidth="1"/>
    <col min="12550" max="12550" width="13.453125" style="573" bestFit="1" customWidth="1"/>
    <col min="12551" max="12551" width="10.26953125" style="573" customWidth="1"/>
    <col min="12552" max="12552" width="15.7265625" style="573" customWidth="1"/>
    <col min="12553" max="12553" width="19.54296875" style="573" customWidth="1"/>
    <col min="12554" max="12554" width="9.08984375" style="573"/>
    <col min="12555" max="12555" width="12.81640625" style="573" bestFit="1" customWidth="1"/>
    <col min="12556" max="12556" width="22.26953125" style="573" customWidth="1"/>
    <col min="12557" max="12800" width="9.08984375" style="573"/>
    <col min="12801" max="12801" width="1.08984375" style="573" customWidth="1"/>
    <col min="12802" max="12802" width="10.453125" style="573" customWidth="1"/>
    <col min="12803" max="12803" width="8" style="573" customWidth="1"/>
    <col min="12804" max="12804" width="15.7265625" style="573" customWidth="1"/>
    <col min="12805" max="12805" width="35.81640625" style="573" customWidth="1"/>
    <col min="12806" max="12806" width="13.453125" style="573" bestFit="1" customWidth="1"/>
    <col min="12807" max="12807" width="10.26953125" style="573" customWidth="1"/>
    <col min="12808" max="12808" width="15.7265625" style="573" customWidth="1"/>
    <col min="12809" max="12809" width="19.54296875" style="573" customWidth="1"/>
    <col min="12810" max="12810" width="9.08984375" style="573"/>
    <col min="12811" max="12811" width="12.81640625" style="573" bestFit="1" customWidth="1"/>
    <col min="12812" max="12812" width="22.26953125" style="573" customWidth="1"/>
    <col min="12813" max="13056" width="9.08984375" style="573"/>
    <col min="13057" max="13057" width="1.08984375" style="573" customWidth="1"/>
    <col min="13058" max="13058" width="10.453125" style="573" customWidth="1"/>
    <col min="13059" max="13059" width="8" style="573" customWidth="1"/>
    <col min="13060" max="13060" width="15.7265625" style="573" customWidth="1"/>
    <col min="13061" max="13061" width="35.81640625" style="573" customWidth="1"/>
    <col min="13062" max="13062" width="13.453125" style="573" bestFit="1" customWidth="1"/>
    <col min="13063" max="13063" width="10.26953125" style="573" customWidth="1"/>
    <col min="13064" max="13064" width="15.7265625" style="573" customWidth="1"/>
    <col min="13065" max="13065" width="19.54296875" style="573" customWidth="1"/>
    <col min="13066" max="13066" width="9.08984375" style="573"/>
    <col min="13067" max="13067" width="12.81640625" style="573" bestFit="1" customWidth="1"/>
    <col min="13068" max="13068" width="22.26953125" style="573" customWidth="1"/>
    <col min="13069" max="13312" width="9.08984375" style="573"/>
    <col min="13313" max="13313" width="1.08984375" style="573" customWidth="1"/>
    <col min="13314" max="13314" width="10.453125" style="573" customWidth="1"/>
    <col min="13315" max="13315" width="8" style="573" customWidth="1"/>
    <col min="13316" max="13316" width="15.7265625" style="573" customWidth="1"/>
    <col min="13317" max="13317" width="35.81640625" style="573" customWidth="1"/>
    <col min="13318" max="13318" width="13.453125" style="573" bestFit="1" customWidth="1"/>
    <col min="13319" max="13319" width="10.26953125" style="573" customWidth="1"/>
    <col min="13320" max="13320" width="15.7265625" style="573" customWidth="1"/>
    <col min="13321" max="13321" width="19.54296875" style="573" customWidth="1"/>
    <col min="13322" max="13322" width="9.08984375" style="573"/>
    <col min="13323" max="13323" width="12.81640625" style="573" bestFit="1" customWidth="1"/>
    <col min="13324" max="13324" width="22.26953125" style="573" customWidth="1"/>
    <col min="13325" max="13568" width="9.08984375" style="573"/>
    <col min="13569" max="13569" width="1.08984375" style="573" customWidth="1"/>
    <col min="13570" max="13570" width="10.453125" style="573" customWidth="1"/>
    <col min="13571" max="13571" width="8" style="573" customWidth="1"/>
    <col min="13572" max="13572" width="15.7265625" style="573" customWidth="1"/>
    <col min="13573" max="13573" width="35.81640625" style="573" customWidth="1"/>
    <col min="13574" max="13574" width="13.453125" style="573" bestFit="1" customWidth="1"/>
    <col min="13575" max="13575" width="10.26953125" style="573" customWidth="1"/>
    <col min="13576" max="13576" width="15.7265625" style="573" customWidth="1"/>
    <col min="13577" max="13577" width="19.54296875" style="573" customWidth="1"/>
    <col min="13578" max="13578" width="9.08984375" style="573"/>
    <col min="13579" max="13579" width="12.81640625" style="573" bestFit="1" customWidth="1"/>
    <col min="13580" max="13580" width="22.26953125" style="573" customWidth="1"/>
    <col min="13581" max="13824" width="9.08984375" style="573"/>
    <col min="13825" max="13825" width="1.08984375" style="573" customWidth="1"/>
    <col min="13826" max="13826" width="10.453125" style="573" customWidth="1"/>
    <col min="13827" max="13827" width="8" style="573" customWidth="1"/>
    <col min="13828" max="13828" width="15.7265625" style="573" customWidth="1"/>
    <col min="13829" max="13829" width="35.81640625" style="573" customWidth="1"/>
    <col min="13830" max="13830" width="13.453125" style="573" bestFit="1" customWidth="1"/>
    <col min="13831" max="13831" width="10.26953125" style="573" customWidth="1"/>
    <col min="13832" max="13832" width="15.7265625" style="573" customWidth="1"/>
    <col min="13833" max="13833" width="19.54296875" style="573" customWidth="1"/>
    <col min="13834" max="13834" width="9.08984375" style="573"/>
    <col min="13835" max="13835" width="12.81640625" style="573" bestFit="1" customWidth="1"/>
    <col min="13836" max="13836" width="22.26953125" style="573" customWidth="1"/>
    <col min="13837" max="14080" width="9.08984375" style="573"/>
    <col min="14081" max="14081" width="1.08984375" style="573" customWidth="1"/>
    <col min="14082" max="14082" width="10.453125" style="573" customWidth="1"/>
    <col min="14083" max="14083" width="8" style="573" customWidth="1"/>
    <col min="14084" max="14084" width="15.7265625" style="573" customWidth="1"/>
    <col min="14085" max="14085" width="35.81640625" style="573" customWidth="1"/>
    <col min="14086" max="14086" width="13.453125" style="573" bestFit="1" customWidth="1"/>
    <col min="14087" max="14087" width="10.26953125" style="573" customWidth="1"/>
    <col min="14088" max="14088" width="15.7265625" style="573" customWidth="1"/>
    <col min="14089" max="14089" width="19.54296875" style="573" customWidth="1"/>
    <col min="14090" max="14090" width="9.08984375" style="573"/>
    <col min="14091" max="14091" width="12.81640625" style="573" bestFit="1" customWidth="1"/>
    <col min="14092" max="14092" width="22.26953125" style="573" customWidth="1"/>
    <col min="14093" max="14336" width="9.08984375" style="573"/>
    <col min="14337" max="14337" width="1.08984375" style="573" customWidth="1"/>
    <col min="14338" max="14338" width="10.453125" style="573" customWidth="1"/>
    <col min="14339" max="14339" width="8" style="573" customWidth="1"/>
    <col min="14340" max="14340" width="15.7265625" style="573" customWidth="1"/>
    <col min="14341" max="14341" width="35.81640625" style="573" customWidth="1"/>
    <col min="14342" max="14342" width="13.453125" style="573" bestFit="1" customWidth="1"/>
    <col min="14343" max="14343" width="10.26953125" style="573" customWidth="1"/>
    <col min="14344" max="14344" width="15.7265625" style="573" customWidth="1"/>
    <col min="14345" max="14345" width="19.54296875" style="573" customWidth="1"/>
    <col min="14346" max="14346" width="9.08984375" style="573"/>
    <col min="14347" max="14347" width="12.81640625" style="573" bestFit="1" customWidth="1"/>
    <col min="14348" max="14348" width="22.26953125" style="573" customWidth="1"/>
    <col min="14349" max="14592" width="9.08984375" style="573"/>
    <col min="14593" max="14593" width="1.08984375" style="573" customWidth="1"/>
    <col min="14594" max="14594" width="10.453125" style="573" customWidth="1"/>
    <col min="14595" max="14595" width="8" style="573" customWidth="1"/>
    <col min="14596" max="14596" width="15.7265625" style="573" customWidth="1"/>
    <col min="14597" max="14597" width="35.81640625" style="573" customWidth="1"/>
    <col min="14598" max="14598" width="13.453125" style="573" bestFit="1" customWidth="1"/>
    <col min="14599" max="14599" width="10.26953125" style="573" customWidth="1"/>
    <col min="14600" max="14600" width="15.7265625" style="573" customWidth="1"/>
    <col min="14601" max="14601" width="19.54296875" style="573" customWidth="1"/>
    <col min="14602" max="14602" width="9.08984375" style="573"/>
    <col min="14603" max="14603" width="12.81640625" style="573" bestFit="1" customWidth="1"/>
    <col min="14604" max="14604" width="22.26953125" style="573" customWidth="1"/>
    <col min="14605" max="14848" width="9.08984375" style="573"/>
    <col min="14849" max="14849" width="1.08984375" style="573" customWidth="1"/>
    <col min="14850" max="14850" width="10.453125" style="573" customWidth="1"/>
    <col min="14851" max="14851" width="8" style="573" customWidth="1"/>
    <col min="14852" max="14852" width="15.7265625" style="573" customWidth="1"/>
    <col min="14853" max="14853" width="35.81640625" style="573" customWidth="1"/>
    <col min="14854" max="14854" width="13.453125" style="573" bestFit="1" customWidth="1"/>
    <col min="14855" max="14855" width="10.26953125" style="573" customWidth="1"/>
    <col min="14856" max="14856" width="15.7265625" style="573" customWidth="1"/>
    <col min="14857" max="14857" width="19.54296875" style="573" customWidth="1"/>
    <col min="14858" max="14858" width="9.08984375" style="573"/>
    <col min="14859" max="14859" width="12.81640625" style="573" bestFit="1" customWidth="1"/>
    <col min="14860" max="14860" width="22.26953125" style="573" customWidth="1"/>
    <col min="14861" max="15104" width="9.08984375" style="573"/>
    <col min="15105" max="15105" width="1.08984375" style="573" customWidth="1"/>
    <col min="15106" max="15106" width="10.453125" style="573" customWidth="1"/>
    <col min="15107" max="15107" width="8" style="573" customWidth="1"/>
    <col min="15108" max="15108" width="15.7265625" style="573" customWidth="1"/>
    <col min="15109" max="15109" width="35.81640625" style="573" customWidth="1"/>
    <col min="15110" max="15110" width="13.453125" style="573" bestFit="1" customWidth="1"/>
    <col min="15111" max="15111" width="10.26953125" style="573" customWidth="1"/>
    <col min="15112" max="15112" width="15.7265625" style="573" customWidth="1"/>
    <col min="15113" max="15113" width="19.54296875" style="573" customWidth="1"/>
    <col min="15114" max="15114" width="9.08984375" style="573"/>
    <col min="15115" max="15115" width="12.81640625" style="573" bestFit="1" customWidth="1"/>
    <col min="15116" max="15116" width="22.26953125" style="573" customWidth="1"/>
    <col min="15117" max="15360" width="9.08984375" style="573"/>
    <col min="15361" max="15361" width="1.08984375" style="573" customWidth="1"/>
    <col min="15362" max="15362" width="10.453125" style="573" customWidth="1"/>
    <col min="15363" max="15363" width="8" style="573" customWidth="1"/>
    <col min="15364" max="15364" width="15.7265625" style="573" customWidth="1"/>
    <col min="15365" max="15365" width="35.81640625" style="573" customWidth="1"/>
    <col min="15366" max="15366" width="13.453125" style="573" bestFit="1" customWidth="1"/>
    <col min="15367" max="15367" width="10.26953125" style="573" customWidth="1"/>
    <col min="15368" max="15368" width="15.7265625" style="573" customWidth="1"/>
    <col min="15369" max="15369" width="19.54296875" style="573" customWidth="1"/>
    <col min="15370" max="15370" width="9.08984375" style="573"/>
    <col min="15371" max="15371" width="12.81640625" style="573" bestFit="1" customWidth="1"/>
    <col min="15372" max="15372" width="22.26953125" style="573" customWidth="1"/>
    <col min="15373" max="15616" width="9.08984375" style="573"/>
    <col min="15617" max="15617" width="1.08984375" style="573" customWidth="1"/>
    <col min="15618" max="15618" width="10.453125" style="573" customWidth="1"/>
    <col min="15619" max="15619" width="8" style="573" customWidth="1"/>
    <col min="15620" max="15620" width="15.7265625" style="573" customWidth="1"/>
    <col min="15621" max="15621" width="35.81640625" style="573" customWidth="1"/>
    <col min="15622" max="15622" width="13.453125" style="573" bestFit="1" customWidth="1"/>
    <col min="15623" max="15623" width="10.26953125" style="573" customWidth="1"/>
    <col min="15624" max="15624" width="15.7265625" style="573" customWidth="1"/>
    <col min="15625" max="15625" width="19.54296875" style="573" customWidth="1"/>
    <col min="15626" max="15626" width="9.08984375" style="573"/>
    <col min="15627" max="15627" width="12.81640625" style="573" bestFit="1" customWidth="1"/>
    <col min="15628" max="15628" width="22.26953125" style="573" customWidth="1"/>
    <col min="15629" max="15872" width="9.08984375" style="573"/>
    <col min="15873" max="15873" width="1.08984375" style="573" customWidth="1"/>
    <col min="15874" max="15874" width="10.453125" style="573" customWidth="1"/>
    <col min="15875" max="15875" width="8" style="573" customWidth="1"/>
    <col min="15876" max="15876" width="15.7265625" style="573" customWidth="1"/>
    <col min="15877" max="15877" width="35.81640625" style="573" customWidth="1"/>
    <col min="15878" max="15878" width="13.453125" style="573" bestFit="1" customWidth="1"/>
    <col min="15879" max="15879" width="10.26953125" style="573" customWidth="1"/>
    <col min="15880" max="15880" width="15.7265625" style="573" customWidth="1"/>
    <col min="15881" max="15881" width="19.54296875" style="573" customWidth="1"/>
    <col min="15882" max="15882" width="9.08984375" style="573"/>
    <col min="15883" max="15883" width="12.81640625" style="573" bestFit="1" customWidth="1"/>
    <col min="15884" max="15884" width="22.26953125" style="573" customWidth="1"/>
    <col min="15885" max="16128" width="9.08984375" style="573"/>
    <col min="16129" max="16129" width="1.08984375" style="573" customWidth="1"/>
    <col min="16130" max="16130" width="10.453125" style="573" customWidth="1"/>
    <col min="16131" max="16131" width="8" style="573" customWidth="1"/>
    <col min="16132" max="16132" width="15.7265625" style="573" customWidth="1"/>
    <col min="16133" max="16133" width="35.81640625" style="573" customWidth="1"/>
    <col min="16134" max="16134" width="13.453125" style="573" bestFit="1" customWidth="1"/>
    <col min="16135" max="16135" width="10.26953125" style="573" customWidth="1"/>
    <col min="16136" max="16136" width="15.7265625" style="573" customWidth="1"/>
    <col min="16137" max="16137" width="19.54296875" style="573" customWidth="1"/>
    <col min="16138" max="16138" width="9.08984375" style="573"/>
    <col min="16139" max="16139" width="12.81640625" style="573" bestFit="1" customWidth="1"/>
    <col min="16140" max="16140" width="22.26953125" style="573" customWidth="1"/>
    <col min="16141" max="16384" width="9.08984375" style="573"/>
  </cols>
  <sheetData>
    <row r="1" spans="2:9" s="402" customFormat="1" ht="18" x14ac:dyDescent="0.25">
      <c r="B1" s="704" t="s">
        <v>0</v>
      </c>
      <c r="C1" s="704"/>
      <c r="D1" s="704"/>
      <c r="E1" s="704"/>
      <c r="F1" s="704"/>
      <c r="G1" s="704"/>
      <c r="H1" s="704"/>
      <c r="I1" s="704"/>
    </row>
    <row r="2" spans="2:9" s="402" customFormat="1" ht="9.65" customHeight="1" x14ac:dyDescent="0.25">
      <c r="B2" s="403"/>
      <c r="C2" s="403"/>
      <c r="D2" s="403"/>
      <c r="E2" s="403"/>
      <c r="F2" s="403"/>
      <c r="G2" s="403"/>
      <c r="H2" s="403"/>
      <c r="I2" s="403"/>
    </row>
    <row r="3" spans="2:9" s="402" customFormat="1" ht="15.65" customHeight="1" x14ac:dyDescent="0.25">
      <c r="B3" s="705" t="s">
        <v>286</v>
      </c>
      <c r="C3" s="705"/>
      <c r="D3" s="706" t="s">
        <v>287</v>
      </c>
      <c r="E3" s="706"/>
      <c r="F3" s="706"/>
      <c r="G3" s="706"/>
      <c r="H3" s="706"/>
      <c r="I3" s="706"/>
    </row>
    <row r="4" spans="2:9" s="402" customFormat="1" ht="15.65" customHeight="1" x14ac:dyDescent="0.25">
      <c r="B4" s="705"/>
      <c r="C4" s="705"/>
      <c r="D4" s="706"/>
      <c r="E4" s="706"/>
      <c r="F4" s="706"/>
      <c r="G4" s="706"/>
      <c r="H4" s="706"/>
      <c r="I4" s="706"/>
    </row>
    <row r="5" spans="2:9" s="402" customFormat="1" ht="15.65" customHeight="1" x14ac:dyDescent="0.25">
      <c r="B5" s="404"/>
      <c r="D5" s="405"/>
      <c r="E5" s="405"/>
      <c r="F5" s="405"/>
      <c r="G5" s="405"/>
      <c r="H5" s="405"/>
      <c r="I5" s="405"/>
    </row>
    <row r="6" spans="2:9" s="402" customFormat="1" ht="17.399999999999999" customHeight="1" x14ac:dyDescent="0.25">
      <c r="B6" s="406" t="s">
        <v>288</v>
      </c>
      <c r="C6" s="407"/>
      <c r="D6" s="707" t="s">
        <v>289</v>
      </c>
      <c r="E6" s="707"/>
      <c r="F6" s="707"/>
      <c r="G6" s="707"/>
      <c r="H6" s="707"/>
      <c r="I6" s="707"/>
    </row>
    <row r="7" spans="2:9" s="402" customFormat="1" ht="9.65" customHeight="1" x14ac:dyDescent="0.25">
      <c r="B7" s="408"/>
      <c r="C7" s="407"/>
      <c r="D7" s="407"/>
      <c r="E7" s="409"/>
      <c r="F7" s="409"/>
      <c r="G7" s="409"/>
      <c r="H7" s="409"/>
      <c r="I7" s="410"/>
    </row>
    <row r="8" spans="2:9" s="411" customFormat="1" ht="13" x14ac:dyDescent="0.25">
      <c r="B8" s="708" t="s">
        <v>255</v>
      </c>
      <c r="C8" s="708"/>
      <c r="D8" s="708"/>
      <c r="E8" s="708"/>
      <c r="F8" s="708"/>
      <c r="G8" s="708"/>
      <c r="H8" s="708"/>
      <c r="I8" s="708"/>
    </row>
    <row r="9" spans="2:9" s="402" customFormat="1" ht="12.65" customHeight="1" thickBot="1" x14ac:dyDescent="0.3">
      <c r="B9" s="412"/>
      <c r="C9" s="412"/>
      <c r="I9" s="59" t="s">
        <v>1</v>
      </c>
    </row>
    <row r="10" spans="2:9" s="402" customFormat="1" ht="13" x14ac:dyDescent="0.25">
      <c r="B10" s="413" t="s">
        <v>2</v>
      </c>
      <c r="C10" s="414" t="s">
        <v>3</v>
      </c>
      <c r="D10" s="414"/>
      <c r="E10" s="414"/>
      <c r="F10" s="415" t="s">
        <v>4</v>
      </c>
      <c r="G10" s="415" t="s">
        <v>5</v>
      </c>
      <c r="H10" s="416" t="s">
        <v>6</v>
      </c>
      <c r="I10" s="417" t="s">
        <v>7</v>
      </c>
    </row>
    <row r="11" spans="2:9" s="402" customFormat="1" ht="13.5" thickBot="1" x14ac:dyDescent="0.3">
      <c r="B11" s="418"/>
      <c r="C11" s="419"/>
      <c r="D11" s="419"/>
      <c r="E11" s="419"/>
      <c r="F11" s="420"/>
      <c r="G11" s="420"/>
      <c r="H11" s="421" t="s">
        <v>8</v>
      </c>
      <c r="I11" s="422" t="s">
        <v>8</v>
      </c>
    </row>
    <row r="12" spans="2:9" s="402" customFormat="1" ht="12.5" x14ac:dyDescent="0.25">
      <c r="B12" s="423"/>
      <c r="C12" s="424"/>
      <c r="D12" s="424"/>
      <c r="E12" s="424"/>
      <c r="F12" s="425"/>
      <c r="G12" s="425"/>
      <c r="H12" s="425"/>
      <c r="I12" s="426"/>
    </row>
    <row r="13" spans="2:9" s="402" customFormat="1" ht="12.5" x14ac:dyDescent="0.25">
      <c r="B13" s="427"/>
      <c r="F13" s="428"/>
      <c r="G13" s="428"/>
      <c r="H13" s="428"/>
      <c r="I13" s="429"/>
    </row>
    <row r="14" spans="2:9" s="411" customFormat="1" ht="13" x14ac:dyDescent="0.25">
      <c r="B14" s="430">
        <v>1300</v>
      </c>
      <c r="C14" s="431" t="s">
        <v>9</v>
      </c>
      <c r="D14" s="408"/>
      <c r="F14" s="432"/>
      <c r="G14" s="432"/>
      <c r="H14" s="432"/>
      <c r="I14" s="433"/>
    </row>
    <row r="15" spans="2:9" s="402" customFormat="1" ht="13" x14ac:dyDescent="0.25">
      <c r="B15" s="434"/>
      <c r="C15" s="431" t="s">
        <v>10</v>
      </c>
      <c r="D15" s="409"/>
      <c r="F15" s="428"/>
      <c r="G15" s="428"/>
      <c r="H15" s="428"/>
      <c r="I15" s="429"/>
    </row>
    <row r="16" spans="2:9" s="402" customFormat="1" ht="12.5" x14ac:dyDescent="0.25">
      <c r="B16" s="434"/>
      <c r="F16" s="428"/>
      <c r="G16" s="428"/>
      <c r="H16" s="428"/>
      <c r="I16" s="429"/>
    </row>
    <row r="17" spans="2:9" s="402" customFormat="1" ht="12.5" x14ac:dyDescent="0.25">
      <c r="B17" s="435" t="s">
        <v>290</v>
      </c>
      <c r="C17" s="691" t="s">
        <v>11</v>
      </c>
      <c r="D17" s="692"/>
      <c r="E17" s="693"/>
      <c r="F17" s="436" t="s">
        <v>12</v>
      </c>
      <c r="G17" s="436">
        <v>1</v>
      </c>
      <c r="H17" s="437"/>
      <c r="I17" s="429">
        <f>G17*H17</f>
        <v>0</v>
      </c>
    </row>
    <row r="18" spans="2:9" s="402" customFormat="1" ht="12.5" x14ac:dyDescent="0.25">
      <c r="B18" s="438"/>
      <c r="C18" s="439"/>
      <c r="D18" s="440"/>
      <c r="E18" s="441"/>
      <c r="F18" s="436"/>
      <c r="G18" s="436"/>
      <c r="H18" s="437"/>
      <c r="I18" s="429"/>
    </row>
    <row r="19" spans="2:9" s="402" customFormat="1" ht="12.5" x14ac:dyDescent="0.25">
      <c r="B19" s="438"/>
      <c r="C19" s="691" t="s">
        <v>13</v>
      </c>
      <c r="D19" s="692"/>
      <c r="E19" s="693"/>
      <c r="F19" s="442" t="s">
        <v>12</v>
      </c>
      <c r="G19" s="443">
        <v>1</v>
      </c>
      <c r="H19" s="437"/>
      <c r="I19" s="429">
        <f>G19*H19</f>
        <v>0</v>
      </c>
    </row>
    <row r="20" spans="2:9" s="402" customFormat="1" ht="12.5" x14ac:dyDescent="0.25">
      <c r="B20" s="438"/>
      <c r="C20" s="439"/>
      <c r="D20" s="440"/>
      <c r="E20" s="441"/>
      <c r="F20" s="442"/>
      <c r="G20" s="443"/>
      <c r="H20" s="437"/>
      <c r="I20" s="429"/>
    </row>
    <row r="21" spans="2:9" s="402" customFormat="1" ht="12.5" x14ac:dyDescent="0.25">
      <c r="B21" s="438"/>
      <c r="C21" s="691" t="s">
        <v>14</v>
      </c>
      <c r="D21" s="692"/>
      <c r="E21" s="693"/>
      <c r="F21" s="436" t="s">
        <v>15</v>
      </c>
      <c r="G21" s="436">
        <v>3</v>
      </c>
      <c r="H21" s="437"/>
      <c r="I21" s="429">
        <f>G21*H21</f>
        <v>0</v>
      </c>
    </row>
    <row r="22" spans="2:9" s="402" customFormat="1" ht="9" customHeight="1" x14ac:dyDescent="0.25">
      <c r="B22" s="438"/>
      <c r="C22" s="691"/>
      <c r="D22" s="692"/>
      <c r="E22" s="693"/>
      <c r="F22" s="436"/>
      <c r="G22" s="436"/>
      <c r="H22" s="437"/>
      <c r="I22" s="429"/>
    </row>
    <row r="23" spans="2:9" s="402" customFormat="1" ht="12.5" hidden="1" x14ac:dyDescent="0.25">
      <c r="B23" s="438"/>
      <c r="C23" s="709"/>
      <c r="D23" s="710"/>
      <c r="E23" s="711"/>
      <c r="F23" s="444"/>
      <c r="G23" s="436"/>
      <c r="H23" s="437"/>
      <c r="I23" s="429"/>
    </row>
    <row r="24" spans="2:9" s="402" customFormat="1" ht="12.5" x14ac:dyDescent="0.25">
      <c r="B24" s="438"/>
      <c r="C24" s="445"/>
      <c r="D24" s="445"/>
      <c r="E24" s="445"/>
      <c r="F24" s="444"/>
      <c r="G24" s="436"/>
      <c r="H24" s="437"/>
      <c r="I24" s="429"/>
    </row>
    <row r="25" spans="2:9" s="402" customFormat="1" ht="13" x14ac:dyDescent="0.25">
      <c r="B25" s="430" t="s">
        <v>291</v>
      </c>
      <c r="C25" s="411" t="s">
        <v>292</v>
      </c>
      <c r="D25" s="411"/>
      <c r="F25" s="444"/>
      <c r="G25" s="436"/>
      <c r="H25" s="437"/>
      <c r="I25" s="429"/>
    </row>
    <row r="26" spans="2:9" s="402" customFormat="1" ht="12.5" x14ac:dyDescent="0.25">
      <c r="B26" s="427"/>
      <c r="F26" s="444"/>
      <c r="G26" s="436"/>
      <c r="H26" s="437"/>
      <c r="I26" s="429"/>
    </row>
    <row r="27" spans="2:9" s="402" customFormat="1" ht="12.5" x14ac:dyDescent="0.25">
      <c r="B27" s="427"/>
      <c r="C27" s="446" t="s">
        <v>293</v>
      </c>
      <c r="D27" s="409"/>
      <c r="F27" s="444" t="s">
        <v>294</v>
      </c>
      <c r="G27" s="436"/>
      <c r="H27" s="447"/>
      <c r="I27" s="429">
        <f>G27*H27</f>
        <v>0</v>
      </c>
    </row>
    <row r="28" spans="2:9" s="402" customFormat="1" ht="12.5" x14ac:dyDescent="0.25">
      <c r="B28" s="427"/>
      <c r="F28" s="444"/>
      <c r="G28" s="428"/>
      <c r="H28" s="428"/>
      <c r="I28" s="429"/>
    </row>
    <row r="29" spans="2:9" s="402" customFormat="1" ht="12.5" x14ac:dyDescent="0.25">
      <c r="B29" s="427"/>
      <c r="C29" s="402" t="s">
        <v>295</v>
      </c>
      <c r="F29" s="444" t="s">
        <v>296</v>
      </c>
      <c r="G29" s="436"/>
      <c r="H29" s="437"/>
      <c r="I29" s="429">
        <f>G29*H29</f>
        <v>0</v>
      </c>
    </row>
    <row r="30" spans="2:9" s="402" customFormat="1" ht="12.5" x14ac:dyDescent="0.25">
      <c r="B30" s="427"/>
      <c r="C30" s="402" t="s">
        <v>297</v>
      </c>
      <c r="F30" s="444"/>
      <c r="G30" s="428"/>
      <c r="H30" s="437"/>
      <c r="I30" s="429"/>
    </row>
    <row r="31" spans="2:9" s="402" customFormat="1" ht="12.5" x14ac:dyDescent="0.25">
      <c r="B31" s="427"/>
      <c r="F31" s="444"/>
      <c r="G31" s="428"/>
      <c r="H31" s="437"/>
      <c r="I31" s="429"/>
    </row>
    <row r="32" spans="2:9" s="402" customFormat="1" ht="13" x14ac:dyDescent="0.25">
      <c r="B32" s="430" t="s">
        <v>298</v>
      </c>
      <c r="C32" s="411" t="s">
        <v>299</v>
      </c>
      <c r="D32" s="411"/>
      <c r="F32" s="444"/>
      <c r="G32" s="428"/>
      <c r="H32" s="437"/>
      <c r="I32" s="429"/>
    </row>
    <row r="33" spans="2:10" s="402" customFormat="1" ht="12.5" x14ac:dyDescent="0.25">
      <c r="B33" s="427"/>
      <c r="F33" s="444"/>
      <c r="G33" s="428"/>
      <c r="H33" s="437"/>
      <c r="I33" s="429"/>
    </row>
    <row r="34" spans="2:10" s="402" customFormat="1" ht="12.5" x14ac:dyDescent="0.25">
      <c r="B34" s="427"/>
      <c r="C34" s="402" t="s">
        <v>300</v>
      </c>
      <c r="F34" s="444" t="s">
        <v>294</v>
      </c>
      <c r="G34" s="436"/>
      <c r="H34" s="437"/>
      <c r="I34" s="429"/>
    </row>
    <row r="35" spans="2:10" s="402" customFormat="1" ht="12.5" x14ac:dyDescent="0.25">
      <c r="B35" s="427"/>
      <c r="C35" s="402" t="s">
        <v>301</v>
      </c>
      <c r="F35" s="444"/>
      <c r="G35" s="428"/>
      <c r="H35" s="437"/>
      <c r="I35" s="429"/>
    </row>
    <row r="36" spans="2:10" s="402" customFormat="1" ht="12.5" x14ac:dyDescent="0.25">
      <c r="B36" s="427"/>
      <c r="F36" s="444"/>
      <c r="G36" s="428"/>
      <c r="H36" s="437"/>
      <c r="I36" s="429"/>
    </row>
    <row r="37" spans="2:10" s="402" customFormat="1" ht="12.5" x14ac:dyDescent="0.25">
      <c r="B37" s="427"/>
      <c r="C37" s="402" t="s">
        <v>302</v>
      </c>
      <c r="F37" s="444" t="s">
        <v>296</v>
      </c>
      <c r="G37" s="428"/>
      <c r="H37" s="437"/>
      <c r="I37" s="429"/>
    </row>
    <row r="38" spans="2:10" s="402" customFormat="1" ht="12.5" x14ac:dyDescent="0.25">
      <c r="B38" s="427"/>
      <c r="C38" s="402" t="s">
        <v>297</v>
      </c>
      <c r="F38" s="444"/>
      <c r="G38" s="428"/>
      <c r="H38" s="437"/>
      <c r="I38" s="429"/>
    </row>
    <row r="39" spans="2:10" s="402" customFormat="1" ht="12.5" x14ac:dyDescent="0.25">
      <c r="B39" s="427"/>
      <c r="F39" s="444"/>
      <c r="G39" s="428"/>
      <c r="H39" s="437"/>
      <c r="I39" s="429"/>
    </row>
    <row r="40" spans="2:10" s="402" customFormat="1" ht="13" x14ac:dyDescent="0.25">
      <c r="B40" s="430" t="s">
        <v>272</v>
      </c>
      <c r="C40" s="411" t="s">
        <v>16</v>
      </c>
      <c r="D40" s="411"/>
      <c r="F40" s="444" t="s">
        <v>17</v>
      </c>
      <c r="G40" s="436">
        <v>6</v>
      </c>
      <c r="H40" s="437"/>
      <c r="I40" s="429">
        <f>G40*H40</f>
        <v>0</v>
      </c>
    </row>
    <row r="41" spans="2:10" s="402" customFormat="1" ht="12.5" x14ac:dyDescent="0.25">
      <c r="B41" s="435"/>
      <c r="F41" s="444"/>
      <c r="G41" s="428"/>
      <c r="H41" s="437"/>
      <c r="I41" s="429"/>
    </row>
    <row r="42" spans="2:10" s="402" customFormat="1" ht="13" x14ac:dyDescent="0.25">
      <c r="B42" s="430" t="s">
        <v>273</v>
      </c>
      <c r="C42" s="411" t="s">
        <v>18</v>
      </c>
      <c r="D42" s="411"/>
      <c r="E42" s="411"/>
      <c r="F42" s="444"/>
      <c r="G42" s="428"/>
      <c r="H42" s="437"/>
      <c r="I42" s="429"/>
    </row>
    <row r="43" spans="2:10" s="402" customFormat="1" ht="13" x14ac:dyDescent="0.25">
      <c r="B43" s="430"/>
      <c r="C43" s="411"/>
      <c r="D43" s="411"/>
      <c r="E43" s="411"/>
      <c r="F43" s="444"/>
      <c r="G43" s="428"/>
      <c r="H43" s="437"/>
      <c r="I43" s="429"/>
    </row>
    <row r="44" spans="2:10" s="402" customFormat="1" ht="12.5" x14ac:dyDescent="0.25">
      <c r="B44" s="435"/>
      <c r="C44" s="402" t="s">
        <v>19</v>
      </c>
      <c r="F44" s="444" t="s">
        <v>12</v>
      </c>
      <c r="G44" s="436">
        <v>1</v>
      </c>
      <c r="H44" s="437"/>
      <c r="I44" s="429">
        <f>G44*H44</f>
        <v>0</v>
      </c>
    </row>
    <row r="45" spans="2:10" s="402" customFormat="1" ht="12.5" x14ac:dyDescent="0.25">
      <c r="B45" s="435"/>
      <c r="F45" s="444"/>
      <c r="G45" s="436"/>
      <c r="H45" s="437"/>
      <c r="I45" s="429"/>
    </row>
    <row r="46" spans="2:10" s="402" customFormat="1" ht="12.5" x14ac:dyDescent="0.25">
      <c r="B46" s="435"/>
      <c r="C46" s="691" t="s">
        <v>20</v>
      </c>
      <c r="D46" s="692"/>
      <c r="E46" s="693"/>
      <c r="F46" s="444" t="s">
        <v>21</v>
      </c>
      <c r="G46" s="436">
        <v>3</v>
      </c>
      <c r="H46" s="437"/>
      <c r="I46" s="429">
        <f>G46*H46</f>
        <v>0</v>
      </c>
    </row>
    <row r="47" spans="2:10" s="402" customFormat="1" ht="12.5" x14ac:dyDescent="0.25">
      <c r="B47" s="435"/>
      <c r="F47" s="444"/>
      <c r="G47" s="428"/>
      <c r="H47" s="437"/>
      <c r="I47" s="429"/>
    </row>
    <row r="48" spans="2:10" s="402" customFormat="1" ht="18" x14ac:dyDescent="0.25">
      <c r="B48" s="435"/>
      <c r="C48" s="402" t="s">
        <v>303</v>
      </c>
      <c r="F48" s="444" t="s">
        <v>294</v>
      </c>
      <c r="G48" s="436"/>
      <c r="H48" s="437"/>
      <c r="I48" s="448"/>
      <c r="J48" s="449"/>
    </row>
    <row r="49" spans="2:9" s="402" customFormat="1" ht="12.5" x14ac:dyDescent="0.25">
      <c r="B49" s="435"/>
      <c r="F49" s="444"/>
      <c r="G49" s="428"/>
      <c r="H49" s="437"/>
      <c r="I49" s="429"/>
    </row>
    <row r="50" spans="2:9" s="402" customFormat="1" ht="12.5" x14ac:dyDescent="0.25">
      <c r="B50" s="435"/>
      <c r="C50" s="402" t="s">
        <v>304</v>
      </c>
      <c r="F50" s="444" t="s">
        <v>296</v>
      </c>
      <c r="G50" s="428"/>
      <c r="H50" s="437"/>
      <c r="I50" s="429"/>
    </row>
    <row r="51" spans="2:9" s="402" customFormat="1" ht="12.5" x14ac:dyDescent="0.25">
      <c r="B51" s="435"/>
      <c r="F51" s="444"/>
      <c r="G51" s="436"/>
      <c r="H51" s="437"/>
      <c r="I51" s="429"/>
    </row>
    <row r="52" spans="2:9" s="402" customFormat="1" ht="13" x14ac:dyDescent="0.25">
      <c r="B52" s="430" t="s">
        <v>22</v>
      </c>
      <c r="C52" s="411" t="s">
        <v>305</v>
      </c>
      <c r="D52" s="411"/>
      <c r="F52" s="444"/>
      <c r="G52" s="436"/>
      <c r="H52" s="437"/>
      <c r="I52" s="429"/>
    </row>
    <row r="53" spans="2:9" s="402" customFormat="1" ht="13" x14ac:dyDescent="0.25">
      <c r="B53" s="430"/>
      <c r="C53" s="411"/>
      <c r="D53" s="411"/>
      <c r="F53" s="444"/>
      <c r="G53" s="436"/>
      <c r="H53" s="437"/>
      <c r="I53" s="429"/>
    </row>
    <row r="54" spans="2:9" s="402" customFormat="1" ht="13" x14ac:dyDescent="0.25">
      <c r="B54" s="450"/>
      <c r="C54" s="402" t="s">
        <v>19</v>
      </c>
      <c r="F54" s="444" t="s">
        <v>12</v>
      </c>
      <c r="G54" s="451">
        <v>1</v>
      </c>
      <c r="H54" s="437"/>
      <c r="I54" s="429">
        <f>G54*H54</f>
        <v>0</v>
      </c>
    </row>
    <row r="55" spans="2:9" s="402" customFormat="1" ht="12.5" x14ac:dyDescent="0.25">
      <c r="B55" s="427"/>
      <c r="F55" s="444"/>
      <c r="G55" s="436"/>
      <c r="H55" s="437"/>
      <c r="I55" s="429"/>
    </row>
    <row r="56" spans="2:9" s="402" customFormat="1" ht="12.5" x14ac:dyDescent="0.25">
      <c r="B56" s="427"/>
      <c r="C56" s="691" t="s">
        <v>20</v>
      </c>
      <c r="D56" s="692"/>
      <c r="E56" s="693"/>
      <c r="F56" s="444" t="s">
        <v>21</v>
      </c>
      <c r="G56" s="436">
        <v>3</v>
      </c>
      <c r="H56" s="437"/>
      <c r="I56" s="429">
        <f>G56*H56</f>
        <v>0</v>
      </c>
    </row>
    <row r="57" spans="2:9" s="402" customFormat="1" ht="12.5" x14ac:dyDescent="0.25">
      <c r="B57" s="427"/>
      <c r="F57" s="444"/>
      <c r="G57" s="436"/>
      <c r="H57" s="437"/>
      <c r="I57" s="429"/>
    </row>
    <row r="58" spans="2:9" s="402" customFormat="1" ht="13" x14ac:dyDescent="0.25">
      <c r="B58" s="430" t="s">
        <v>24</v>
      </c>
      <c r="C58" s="411" t="s">
        <v>25</v>
      </c>
      <c r="D58" s="411"/>
      <c r="E58" s="411"/>
      <c r="F58" s="452" t="s">
        <v>17</v>
      </c>
      <c r="G58" s="436"/>
      <c r="H58" s="437"/>
      <c r="I58" s="429"/>
    </row>
    <row r="59" spans="2:9" s="402" customFormat="1" ht="12.5" x14ac:dyDescent="0.25">
      <c r="B59" s="427"/>
      <c r="F59" s="444"/>
      <c r="G59" s="436"/>
      <c r="H59" s="437"/>
      <c r="I59" s="429"/>
    </row>
    <row r="60" spans="2:9" s="402" customFormat="1" ht="12.5" x14ac:dyDescent="0.25">
      <c r="B60" s="427"/>
      <c r="F60" s="444"/>
      <c r="G60" s="436"/>
      <c r="H60" s="437"/>
      <c r="I60" s="429"/>
    </row>
    <row r="61" spans="2:9" s="402" customFormat="1" ht="13" thickBot="1" x14ac:dyDescent="0.3">
      <c r="B61" s="427"/>
      <c r="F61" s="444"/>
      <c r="G61" s="436"/>
      <c r="H61" s="437"/>
      <c r="I61" s="429"/>
    </row>
    <row r="62" spans="2:9" s="402" customFormat="1" ht="13.5" thickBot="1" x14ac:dyDescent="0.3">
      <c r="B62" s="453" t="s">
        <v>26</v>
      </c>
      <c r="C62" s="454"/>
      <c r="D62" s="454"/>
      <c r="E62" s="454"/>
      <c r="F62" s="454"/>
      <c r="G62" s="455"/>
      <c r="H62" s="454"/>
      <c r="I62" s="456">
        <f>SUM(I14:I61)</f>
        <v>0</v>
      </c>
    </row>
    <row r="63" spans="2:9" s="402" customFormat="1" ht="13" x14ac:dyDescent="0.25">
      <c r="B63" s="414"/>
      <c r="C63" s="424"/>
      <c r="D63" s="424"/>
      <c r="E63" s="424"/>
      <c r="F63" s="424"/>
      <c r="G63" s="457"/>
      <c r="H63" s="424"/>
      <c r="I63" s="458"/>
    </row>
    <row r="64" spans="2:9" s="402" customFormat="1" ht="14.5" hidden="1" thickBot="1" x14ac:dyDescent="0.3">
      <c r="B64" s="459"/>
      <c r="G64" s="460"/>
      <c r="I64" s="39" t="s">
        <v>27</v>
      </c>
    </row>
    <row r="65" spans="2:9" s="402" customFormat="1" ht="13" hidden="1" x14ac:dyDescent="0.25">
      <c r="B65" s="413" t="s">
        <v>2</v>
      </c>
      <c r="C65" s="414" t="s">
        <v>3</v>
      </c>
      <c r="D65" s="414"/>
      <c r="E65" s="414"/>
      <c r="F65" s="415" t="s">
        <v>4</v>
      </c>
      <c r="G65" s="415" t="s">
        <v>5</v>
      </c>
      <c r="H65" s="416" t="s">
        <v>6</v>
      </c>
      <c r="I65" s="417" t="s">
        <v>7</v>
      </c>
    </row>
    <row r="66" spans="2:9" s="402" customFormat="1" ht="13.5" hidden="1" thickBot="1" x14ac:dyDescent="0.3">
      <c r="B66" s="418"/>
      <c r="C66" s="419"/>
      <c r="D66" s="419"/>
      <c r="E66" s="419"/>
      <c r="F66" s="420"/>
      <c r="G66" s="420"/>
      <c r="H66" s="421" t="s">
        <v>8</v>
      </c>
      <c r="I66" s="422" t="s">
        <v>8</v>
      </c>
    </row>
    <row r="67" spans="2:9" s="402" customFormat="1" ht="13" hidden="1" x14ac:dyDescent="0.25">
      <c r="B67" s="414"/>
      <c r="C67" s="424"/>
      <c r="D67" s="424"/>
      <c r="E67" s="424"/>
      <c r="F67" s="424"/>
      <c r="G67" s="457"/>
      <c r="H67" s="424"/>
      <c r="I67" s="461"/>
    </row>
    <row r="68" spans="2:9" s="402" customFormat="1" ht="14.5" thickBot="1" x14ac:dyDescent="0.3">
      <c r="B68" s="419"/>
      <c r="C68" s="462"/>
      <c r="D68" s="462"/>
      <c r="E68" s="463"/>
      <c r="F68" s="464"/>
      <c r="G68" s="462"/>
      <c r="H68" s="462"/>
      <c r="I68" s="39" t="s">
        <v>33</v>
      </c>
    </row>
    <row r="69" spans="2:9" s="402" customFormat="1" ht="13" x14ac:dyDescent="0.25">
      <c r="B69" s="413" t="s">
        <v>2</v>
      </c>
      <c r="C69" s="414" t="s">
        <v>3</v>
      </c>
      <c r="D69" s="414"/>
      <c r="E69" s="414"/>
      <c r="F69" s="415" t="s">
        <v>4</v>
      </c>
      <c r="G69" s="415" t="s">
        <v>5</v>
      </c>
      <c r="H69" s="416" t="s">
        <v>6</v>
      </c>
      <c r="I69" s="417" t="s">
        <v>7</v>
      </c>
    </row>
    <row r="70" spans="2:9" s="402" customFormat="1" ht="13.5" thickBot="1" x14ac:dyDescent="0.3">
      <c r="B70" s="418"/>
      <c r="C70" s="419"/>
      <c r="D70" s="419"/>
      <c r="E70" s="419"/>
      <c r="F70" s="420"/>
      <c r="G70" s="420"/>
      <c r="H70" s="421" t="s">
        <v>8</v>
      </c>
      <c r="I70" s="422" t="s">
        <v>8</v>
      </c>
    </row>
    <row r="71" spans="2:9" s="402" customFormat="1" ht="13" x14ac:dyDescent="0.25">
      <c r="B71" s="465"/>
      <c r="C71" s="466"/>
      <c r="D71" s="467"/>
      <c r="E71" s="468"/>
      <c r="F71" s="469"/>
      <c r="G71" s="469"/>
      <c r="H71" s="469"/>
      <c r="I71" s="470"/>
    </row>
    <row r="72" spans="2:9" s="402" customFormat="1" ht="13" x14ac:dyDescent="0.25">
      <c r="B72" s="452"/>
      <c r="C72" s="431"/>
      <c r="D72" s="408"/>
      <c r="E72" s="471"/>
      <c r="F72" s="471"/>
      <c r="G72" s="472"/>
      <c r="H72" s="471"/>
      <c r="I72" s="473"/>
    </row>
    <row r="73" spans="2:9" s="402" customFormat="1" ht="13" x14ac:dyDescent="0.25">
      <c r="B73" s="474">
        <v>1500</v>
      </c>
      <c r="C73" s="411" t="s">
        <v>34</v>
      </c>
      <c r="F73" s="444"/>
      <c r="G73" s="428"/>
      <c r="H73" s="475"/>
      <c r="I73" s="429"/>
    </row>
    <row r="74" spans="2:9" s="402" customFormat="1" ht="12.5" x14ac:dyDescent="0.25">
      <c r="B74" s="436"/>
      <c r="F74" s="444"/>
      <c r="G74" s="428"/>
      <c r="H74" s="476"/>
      <c r="I74" s="429"/>
    </row>
    <row r="75" spans="2:9" s="402" customFormat="1" ht="12.5" x14ac:dyDescent="0.25">
      <c r="B75" s="436"/>
      <c r="F75" s="444"/>
      <c r="G75" s="428"/>
      <c r="H75" s="476"/>
      <c r="I75" s="429"/>
    </row>
    <row r="76" spans="2:9" s="402" customFormat="1" ht="13" x14ac:dyDescent="0.25">
      <c r="B76" s="474">
        <v>15.01</v>
      </c>
      <c r="C76" s="411" t="s">
        <v>35</v>
      </c>
      <c r="D76" s="411"/>
      <c r="F76" s="436" t="s">
        <v>88</v>
      </c>
      <c r="G76" s="436"/>
      <c r="H76" s="476"/>
      <c r="I76" s="429">
        <f>G76*H76</f>
        <v>0</v>
      </c>
    </row>
    <row r="77" spans="2:9" s="402" customFormat="1" ht="12.5" x14ac:dyDescent="0.25">
      <c r="B77" s="436"/>
      <c r="F77" s="436"/>
      <c r="G77" s="436"/>
      <c r="H77" s="476"/>
      <c r="I77" s="429"/>
    </row>
    <row r="78" spans="2:9" s="402" customFormat="1" ht="12.5" x14ac:dyDescent="0.25">
      <c r="B78" s="436"/>
      <c r="F78" s="444"/>
      <c r="G78" s="428"/>
      <c r="H78" s="476"/>
      <c r="I78" s="429"/>
    </row>
    <row r="79" spans="2:9" s="402" customFormat="1" ht="13" x14ac:dyDescent="0.25">
      <c r="B79" s="474">
        <v>15.03</v>
      </c>
      <c r="C79" s="411" t="s">
        <v>37</v>
      </c>
      <c r="F79" s="436" t="s">
        <v>38</v>
      </c>
      <c r="G79" s="436"/>
      <c r="H79" s="476"/>
      <c r="I79" s="429"/>
    </row>
    <row r="80" spans="2:9" s="402" customFormat="1" ht="12.5" x14ac:dyDescent="0.25">
      <c r="B80" s="436"/>
      <c r="F80" s="436"/>
      <c r="G80" s="436"/>
      <c r="H80" s="476"/>
      <c r="I80" s="429"/>
    </row>
    <row r="81" spans="2:9" s="402" customFormat="1" ht="12.5" x14ac:dyDescent="0.25">
      <c r="B81" s="436"/>
      <c r="C81" s="402" t="s">
        <v>39</v>
      </c>
      <c r="F81" s="436" t="s">
        <v>12</v>
      </c>
      <c r="G81" s="436">
        <v>1</v>
      </c>
      <c r="H81" s="476"/>
      <c r="I81" s="429">
        <f>G81*H81</f>
        <v>0</v>
      </c>
    </row>
    <row r="82" spans="2:9" s="402" customFormat="1" ht="12.5" x14ac:dyDescent="0.25">
      <c r="B82" s="436"/>
      <c r="F82" s="436"/>
      <c r="G82" s="436"/>
      <c r="H82" s="476"/>
      <c r="I82" s="429"/>
    </row>
    <row r="83" spans="2:9" s="402" customFormat="1" ht="12.5" x14ac:dyDescent="0.25">
      <c r="B83" s="436"/>
      <c r="C83" s="402" t="s">
        <v>40</v>
      </c>
      <c r="F83" s="436" t="s">
        <v>17</v>
      </c>
      <c r="G83" s="436"/>
      <c r="H83" s="476"/>
      <c r="I83" s="429">
        <f>G83*H83</f>
        <v>0</v>
      </c>
    </row>
    <row r="84" spans="2:9" s="402" customFormat="1" ht="12.5" x14ac:dyDescent="0.25">
      <c r="B84" s="477"/>
      <c r="F84" s="436"/>
      <c r="G84" s="436"/>
      <c r="H84" s="476"/>
      <c r="I84" s="429"/>
    </row>
    <row r="85" spans="2:9" s="402" customFormat="1" ht="12.5" x14ac:dyDescent="0.25">
      <c r="B85" s="477"/>
      <c r="C85" s="402" t="s">
        <v>41</v>
      </c>
      <c r="F85" s="436" t="s">
        <v>17</v>
      </c>
      <c r="G85" s="436">
        <f>4*2</f>
        <v>8</v>
      </c>
      <c r="H85" s="476"/>
      <c r="I85" s="429">
        <f>G85*H85</f>
        <v>0</v>
      </c>
    </row>
    <row r="86" spans="2:9" s="402" customFormat="1" ht="12.5" x14ac:dyDescent="0.25">
      <c r="B86" s="477"/>
      <c r="F86" s="436"/>
      <c r="G86" s="436"/>
      <c r="H86" s="476"/>
      <c r="I86" s="429"/>
    </row>
    <row r="87" spans="2:9" s="402" customFormat="1" ht="12.5" x14ac:dyDescent="0.25">
      <c r="B87" s="477"/>
      <c r="C87" s="402" t="s">
        <v>42</v>
      </c>
      <c r="F87" s="436" t="s">
        <v>17</v>
      </c>
      <c r="G87" s="436"/>
      <c r="H87" s="476"/>
      <c r="I87" s="429"/>
    </row>
    <row r="88" spans="2:9" s="402" customFormat="1" ht="12.5" x14ac:dyDescent="0.25">
      <c r="B88" s="477"/>
      <c r="F88" s="436"/>
      <c r="G88" s="436"/>
      <c r="H88" s="476"/>
      <c r="I88" s="429"/>
    </row>
    <row r="89" spans="2:9" s="402" customFormat="1" ht="12.5" x14ac:dyDescent="0.25">
      <c r="B89" s="477"/>
      <c r="C89" s="402" t="s">
        <v>306</v>
      </c>
      <c r="F89" s="436" t="s">
        <v>17</v>
      </c>
      <c r="G89" s="436"/>
      <c r="H89" s="476"/>
      <c r="I89" s="429"/>
    </row>
    <row r="90" spans="2:9" s="402" customFormat="1" ht="12.5" x14ac:dyDescent="0.25">
      <c r="B90" s="477"/>
      <c r="F90" s="436"/>
      <c r="G90" s="436"/>
      <c r="H90" s="476"/>
      <c r="I90" s="429"/>
    </row>
    <row r="91" spans="2:9" s="402" customFormat="1" ht="14.5" x14ac:dyDescent="0.25">
      <c r="B91" s="477"/>
      <c r="C91" s="402" t="s">
        <v>307</v>
      </c>
      <c r="F91" s="436" t="s">
        <v>308</v>
      </c>
      <c r="G91" s="436"/>
      <c r="H91" s="476"/>
      <c r="I91" s="429"/>
    </row>
    <row r="92" spans="2:9" s="402" customFormat="1" ht="12.5" x14ac:dyDescent="0.25">
      <c r="B92" s="477"/>
      <c r="F92" s="436"/>
      <c r="G92" s="436"/>
      <c r="H92" s="476"/>
      <c r="I92" s="429"/>
    </row>
    <row r="93" spans="2:9" s="402" customFormat="1" ht="12.5" x14ac:dyDescent="0.25">
      <c r="B93" s="477"/>
      <c r="C93" s="402" t="s">
        <v>309</v>
      </c>
      <c r="F93" s="436" t="s">
        <v>17</v>
      </c>
      <c r="G93" s="436"/>
      <c r="H93" s="476"/>
      <c r="I93" s="429"/>
    </row>
    <row r="94" spans="2:9" s="402" customFormat="1" ht="12.5" x14ac:dyDescent="0.25">
      <c r="B94" s="477"/>
      <c r="F94" s="436"/>
      <c r="G94" s="436"/>
      <c r="H94" s="476"/>
      <c r="I94" s="429"/>
    </row>
    <row r="95" spans="2:9" s="402" customFormat="1" ht="12.5" x14ac:dyDescent="0.25">
      <c r="B95" s="477"/>
      <c r="C95" s="402" t="s">
        <v>310</v>
      </c>
      <c r="F95" s="436" t="s">
        <v>17</v>
      </c>
      <c r="G95" s="436"/>
      <c r="H95" s="476"/>
      <c r="I95" s="429"/>
    </row>
    <row r="96" spans="2:9" s="402" customFormat="1" ht="12.5" x14ac:dyDescent="0.25">
      <c r="B96" s="477"/>
      <c r="F96" s="436"/>
      <c r="G96" s="436"/>
      <c r="H96" s="476"/>
      <c r="I96" s="429"/>
    </row>
    <row r="97" spans="2:9" s="402" customFormat="1" ht="12.5" x14ac:dyDescent="0.25">
      <c r="B97" s="477"/>
      <c r="C97" s="402" t="s">
        <v>43</v>
      </c>
      <c r="F97" s="436" t="s">
        <v>44</v>
      </c>
      <c r="G97" s="436">
        <v>1</v>
      </c>
      <c r="H97" s="476"/>
      <c r="I97" s="429">
        <f>G97*H97</f>
        <v>0</v>
      </c>
    </row>
    <row r="98" spans="2:9" s="402" customFormat="1" ht="12.5" x14ac:dyDescent="0.25">
      <c r="B98" s="477"/>
      <c r="F98" s="436"/>
      <c r="G98" s="436"/>
      <c r="H98" s="476"/>
      <c r="I98" s="429"/>
    </row>
    <row r="99" spans="2:9" s="402" customFormat="1" ht="12.5" x14ac:dyDescent="0.25">
      <c r="B99" s="477"/>
      <c r="C99" s="402" t="s">
        <v>45</v>
      </c>
      <c r="F99" s="436" t="s">
        <v>17</v>
      </c>
      <c r="G99" s="436"/>
      <c r="H99" s="476"/>
      <c r="I99" s="429"/>
    </row>
    <row r="100" spans="2:9" s="402" customFormat="1" ht="12.5" x14ac:dyDescent="0.25">
      <c r="B100" s="477"/>
      <c r="F100" s="436"/>
      <c r="G100" s="436"/>
      <c r="H100" s="476"/>
      <c r="I100" s="429"/>
    </row>
    <row r="101" spans="2:9" s="402" customFormat="1" ht="12.5" x14ac:dyDescent="0.25">
      <c r="B101" s="477"/>
      <c r="F101" s="436"/>
      <c r="G101" s="436"/>
      <c r="H101" s="476"/>
      <c r="I101" s="429"/>
    </row>
    <row r="102" spans="2:9" s="402" customFormat="1" ht="29.25" customHeight="1" x14ac:dyDescent="0.25">
      <c r="B102" s="478" t="s">
        <v>311</v>
      </c>
      <c r="C102" s="698" t="s">
        <v>312</v>
      </c>
      <c r="D102" s="699"/>
      <c r="E102" s="700"/>
      <c r="F102" s="451" t="s">
        <v>313</v>
      </c>
      <c r="G102" s="436"/>
      <c r="H102" s="476"/>
      <c r="I102" s="429"/>
    </row>
    <row r="103" spans="2:9" s="402" customFormat="1" ht="13" thickBot="1" x14ac:dyDescent="0.3">
      <c r="B103" s="477"/>
      <c r="F103" s="436"/>
      <c r="G103" s="436"/>
      <c r="H103" s="476"/>
      <c r="I103" s="429"/>
    </row>
    <row r="104" spans="2:9" s="402" customFormat="1" ht="16" thickBot="1" x14ac:dyDescent="0.3">
      <c r="B104" s="479" t="s">
        <v>46</v>
      </c>
      <c r="C104" s="454"/>
      <c r="D104" s="480"/>
      <c r="E104" s="454"/>
      <c r="F104" s="481"/>
      <c r="G104" s="454"/>
      <c r="H104" s="482"/>
      <c r="I104" s="483">
        <f>SUM(I74:I103)</f>
        <v>0</v>
      </c>
    </row>
    <row r="105" spans="2:9" s="402" customFormat="1" ht="15.5" x14ac:dyDescent="0.25">
      <c r="B105" s="484"/>
      <c r="C105" s="424"/>
      <c r="D105" s="424"/>
      <c r="E105" s="424"/>
      <c r="F105" s="485"/>
      <c r="G105" s="424"/>
      <c r="H105" s="486"/>
      <c r="I105" s="487"/>
    </row>
    <row r="106" spans="2:9" s="402" customFormat="1" ht="14.5" thickBot="1" x14ac:dyDescent="0.3">
      <c r="B106" s="463"/>
      <c r="C106" s="504"/>
      <c r="D106" s="462"/>
      <c r="E106" s="462"/>
      <c r="F106" s="464"/>
      <c r="G106" s="464"/>
      <c r="H106" s="505"/>
      <c r="I106" s="39" t="s">
        <v>63</v>
      </c>
    </row>
    <row r="107" spans="2:9" s="402" customFormat="1" ht="13" x14ac:dyDescent="0.25">
      <c r="B107" s="413" t="s">
        <v>2</v>
      </c>
      <c r="C107" s="414" t="s">
        <v>3</v>
      </c>
      <c r="D107" s="414"/>
      <c r="E107" s="414"/>
      <c r="F107" s="415" t="s">
        <v>4</v>
      </c>
      <c r="G107" s="415" t="s">
        <v>5</v>
      </c>
      <c r="H107" s="416" t="s">
        <v>6</v>
      </c>
      <c r="I107" s="417" t="s">
        <v>7</v>
      </c>
    </row>
    <row r="108" spans="2:9" s="402" customFormat="1" ht="13.5" thickBot="1" x14ac:dyDescent="0.3">
      <c r="B108" s="418"/>
      <c r="C108" s="419"/>
      <c r="D108" s="419"/>
      <c r="E108" s="419"/>
      <c r="F108" s="420"/>
      <c r="G108" s="420"/>
      <c r="H108" s="421" t="s">
        <v>8</v>
      </c>
      <c r="I108" s="422" t="s">
        <v>8</v>
      </c>
    </row>
    <row r="109" spans="2:9" s="165" customFormat="1" ht="24" customHeight="1" x14ac:dyDescent="0.25">
      <c r="B109" s="258" t="s">
        <v>64</v>
      </c>
      <c r="C109" s="281" t="s">
        <v>65</v>
      </c>
      <c r="D109" s="249"/>
      <c r="E109" s="249"/>
      <c r="F109" s="261"/>
      <c r="G109" s="252"/>
      <c r="H109" s="252"/>
      <c r="I109" s="253"/>
    </row>
    <row r="110" spans="2:9" s="165" customFormat="1" ht="24" customHeight="1" x14ac:dyDescent="0.25">
      <c r="B110" s="53" t="s">
        <v>66</v>
      </c>
      <c r="C110" s="109" t="s">
        <v>67</v>
      </c>
      <c r="D110" s="29"/>
      <c r="E110" s="29"/>
      <c r="F110" s="23"/>
      <c r="G110" s="101"/>
      <c r="H110" s="60"/>
      <c r="I110" s="224"/>
    </row>
    <row r="111" spans="2:9" s="165" customFormat="1" ht="24" customHeight="1" x14ac:dyDescent="0.25">
      <c r="B111" s="61"/>
      <c r="C111" s="99" t="s">
        <v>68</v>
      </c>
      <c r="D111" s="19"/>
      <c r="E111" s="19"/>
      <c r="F111" s="23" t="s">
        <v>69</v>
      </c>
      <c r="G111" s="101">
        <v>36</v>
      </c>
      <c r="H111" s="60"/>
      <c r="I111" s="224">
        <f>G111*H111</f>
        <v>0</v>
      </c>
    </row>
    <row r="112" spans="2:9" s="165" customFormat="1" ht="24" customHeight="1" x14ac:dyDescent="0.25">
      <c r="B112" s="61"/>
      <c r="C112" s="99" t="s">
        <v>70</v>
      </c>
      <c r="D112" s="19"/>
      <c r="E112" s="19"/>
      <c r="F112" s="23" t="s">
        <v>69</v>
      </c>
      <c r="G112" s="101">
        <v>36</v>
      </c>
      <c r="H112" s="60"/>
      <c r="I112" s="224">
        <f t="shared" ref="I112:I145" si="0">G112*H112</f>
        <v>0</v>
      </c>
    </row>
    <row r="113" spans="2:9" s="165" customFormat="1" ht="24" customHeight="1" x14ac:dyDescent="0.25">
      <c r="B113" s="61"/>
      <c r="C113" s="99" t="s">
        <v>71</v>
      </c>
      <c r="D113" s="19"/>
      <c r="E113" s="19"/>
      <c r="F113" s="23" t="s">
        <v>69</v>
      </c>
      <c r="G113" s="101">
        <v>36</v>
      </c>
      <c r="H113" s="60"/>
      <c r="I113" s="224">
        <f t="shared" si="0"/>
        <v>0</v>
      </c>
    </row>
    <row r="114" spans="2:9" s="165" customFormat="1" ht="24" customHeight="1" x14ac:dyDescent="0.25">
      <c r="B114" s="61"/>
      <c r="C114" s="99" t="s">
        <v>72</v>
      </c>
      <c r="D114" s="19"/>
      <c r="E114" s="19"/>
      <c r="F114" s="23" t="s">
        <v>69</v>
      </c>
      <c r="G114" s="101">
        <v>36</v>
      </c>
      <c r="H114" s="60"/>
      <c r="I114" s="224">
        <f t="shared" si="0"/>
        <v>0</v>
      </c>
    </row>
    <row r="115" spans="2:9" s="165" customFormat="1" ht="24" customHeight="1" x14ac:dyDescent="0.25">
      <c r="B115" s="61"/>
      <c r="C115" s="99" t="s">
        <v>73</v>
      </c>
      <c r="D115" s="19"/>
      <c r="E115" s="19"/>
      <c r="F115" s="23" t="s">
        <v>69</v>
      </c>
      <c r="G115" s="101">
        <v>36</v>
      </c>
      <c r="H115" s="60"/>
      <c r="I115" s="224">
        <f t="shared" si="0"/>
        <v>0</v>
      </c>
    </row>
    <row r="116" spans="2:9" s="165" customFormat="1" ht="24" customHeight="1" x14ac:dyDescent="0.25">
      <c r="B116" s="61"/>
      <c r="C116" s="62"/>
      <c r="D116" s="19"/>
      <c r="E116" s="19"/>
      <c r="F116" s="23"/>
      <c r="G116" s="101"/>
      <c r="H116" s="60"/>
      <c r="I116" s="224"/>
    </row>
    <row r="117" spans="2:9" s="165" customFormat="1" ht="24" customHeight="1" x14ac:dyDescent="0.25">
      <c r="B117" s="53" t="s">
        <v>74</v>
      </c>
      <c r="C117" s="109" t="s">
        <v>75</v>
      </c>
      <c r="D117" s="19"/>
      <c r="E117" s="19"/>
      <c r="F117" s="23"/>
      <c r="G117" s="101"/>
      <c r="H117" s="60"/>
      <c r="I117" s="224"/>
    </row>
    <row r="118" spans="2:9" s="165" customFormat="1" ht="24" customHeight="1" x14ac:dyDescent="0.25">
      <c r="B118" s="61"/>
      <c r="C118" s="99" t="s">
        <v>68</v>
      </c>
      <c r="D118" s="19"/>
      <c r="E118" s="19"/>
      <c r="F118" s="23" t="s">
        <v>69</v>
      </c>
      <c r="G118" s="101">
        <v>36</v>
      </c>
      <c r="H118" s="60"/>
      <c r="I118" s="224">
        <f t="shared" si="0"/>
        <v>0</v>
      </c>
    </row>
    <row r="119" spans="2:9" s="165" customFormat="1" ht="24" customHeight="1" x14ac:dyDescent="0.25">
      <c r="B119" s="61"/>
      <c r="C119" s="99" t="s">
        <v>70</v>
      </c>
      <c r="D119" s="19"/>
      <c r="E119" s="19"/>
      <c r="F119" s="23" t="s">
        <v>69</v>
      </c>
      <c r="G119" s="101">
        <v>36</v>
      </c>
      <c r="H119" s="60"/>
      <c r="I119" s="224">
        <f t="shared" si="0"/>
        <v>0</v>
      </c>
    </row>
    <row r="120" spans="2:9" s="165" customFormat="1" ht="24" customHeight="1" x14ac:dyDescent="0.25">
      <c r="B120" s="61"/>
      <c r="C120" s="99" t="s">
        <v>71</v>
      </c>
      <c r="D120" s="19"/>
      <c r="E120" s="19"/>
      <c r="F120" s="23" t="s">
        <v>69</v>
      </c>
      <c r="G120" s="101">
        <v>36</v>
      </c>
      <c r="H120" s="60"/>
      <c r="I120" s="224">
        <f t="shared" si="0"/>
        <v>0</v>
      </c>
    </row>
    <row r="121" spans="2:9" s="165" customFormat="1" ht="24" customHeight="1" x14ac:dyDescent="0.25">
      <c r="B121" s="61"/>
      <c r="C121" s="99" t="s">
        <v>72</v>
      </c>
      <c r="D121" s="19"/>
      <c r="E121" s="19"/>
      <c r="F121" s="23" t="s">
        <v>69</v>
      </c>
      <c r="G121" s="101">
        <v>36</v>
      </c>
      <c r="H121" s="60"/>
      <c r="I121" s="224">
        <f t="shared" si="0"/>
        <v>0</v>
      </c>
    </row>
    <row r="122" spans="2:9" s="165" customFormat="1" ht="24" customHeight="1" x14ac:dyDescent="0.25">
      <c r="B122" s="61"/>
      <c r="C122" s="99" t="s">
        <v>76</v>
      </c>
      <c r="D122" s="19"/>
      <c r="E122" s="19"/>
      <c r="F122" s="23" t="s">
        <v>69</v>
      </c>
      <c r="G122" s="101">
        <v>36</v>
      </c>
      <c r="H122" s="60"/>
      <c r="I122" s="224">
        <f t="shared" si="0"/>
        <v>0</v>
      </c>
    </row>
    <row r="123" spans="2:9" s="165" customFormat="1" ht="24" customHeight="1" x14ac:dyDescent="0.25">
      <c r="B123" s="61"/>
      <c r="C123" s="99"/>
      <c r="D123" s="19"/>
      <c r="E123" s="19"/>
      <c r="F123" s="23"/>
      <c r="G123" s="101"/>
      <c r="H123" s="60"/>
      <c r="I123" s="224"/>
    </row>
    <row r="124" spans="2:9" s="165" customFormat="1" ht="24" customHeight="1" x14ac:dyDescent="0.25">
      <c r="B124" s="53" t="s">
        <v>77</v>
      </c>
      <c r="C124" s="109" t="s">
        <v>78</v>
      </c>
      <c r="D124" s="19"/>
      <c r="E124" s="19"/>
      <c r="F124" s="23"/>
      <c r="G124" s="101"/>
      <c r="H124" s="60"/>
      <c r="I124" s="224"/>
    </row>
    <row r="125" spans="2:9" s="165" customFormat="1" ht="24" customHeight="1" x14ac:dyDescent="0.25">
      <c r="B125" s="61"/>
      <c r="C125" s="99" t="s">
        <v>79</v>
      </c>
      <c r="D125" s="19"/>
      <c r="E125" s="19"/>
      <c r="F125" s="23" t="s">
        <v>69</v>
      </c>
      <c r="G125" s="101">
        <v>36</v>
      </c>
      <c r="H125" s="101"/>
      <c r="I125" s="224">
        <f t="shared" si="0"/>
        <v>0</v>
      </c>
    </row>
    <row r="126" spans="2:9" s="165" customFormat="1" ht="24" customHeight="1" x14ac:dyDescent="0.25">
      <c r="B126" s="61"/>
      <c r="C126" s="99" t="s">
        <v>80</v>
      </c>
      <c r="D126" s="19"/>
      <c r="E126" s="19"/>
      <c r="F126" s="23" t="s">
        <v>69</v>
      </c>
      <c r="G126" s="101">
        <v>36</v>
      </c>
      <c r="H126" s="101"/>
      <c r="I126" s="224">
        <f t="shared" si="0"/>
        <v>0</v>
      </c>
    </row>
    <row r="127" spans="2:9" s="165" customFormat="1" ht="24" customHeight="1" x14ac:dyDescent="0.25">
      <c r="B127" s="61"/>
      <c r="C127" s="99" t="s">
        <v>81</v>
      </c>
      <c r="D127" s="19"/>
      <c r="E127" s="19"/>
      <c r="F127" s="23" t="s">
        <v>69</v>
      </c>
      <c r="G127" s="101">
        <v>36</v>
      </c>
      <c r="H127" s="101"/>
      <c r="I127" s="224">
        <f t="shared" si="0"/>
        <v>0</v>
      </c>
    </row>
    <row r="128" spans="2:9" s="165" customFormat="1" ht="24" customHeight="1" x14ac:dyDescent="0.25">
      <c r="B128" s="61"/>
      <c r="C128" s="99" t="s">
        <v>82</v>
      </c>
      <c r="D128" s="19"/>
      <c r="E128" s="19"/>
      <c r="F128" s="23" t="s">
        <v>69</v>
      </c>
      <c r="G128" s="101">
        <v>36</v>
      </c>
      <c r="H128" s="101"/>
      <c r="I128" s="224">
        <f t="shared" si="0"/>
        <v>0</v>
      </c>
    </row>
    <row r="129" spans="2:9" s="165" customFormat="1" ht="24" customHeight="1" x14ac:dyDescent="0.25">
      <c r="B129" s="61"/>
      <c r="C129" s="99" t="s">
        <v>83</v>
      </c>
      <c r="D129" s="19"/>
      <c r="E129" s="19"/>
      <c r="F129" s="23" t="s">
        <v>69</v>
      </c>
      <c r="G129" s="101">
        <v>36</v>
      </c>
      <c r="H129" s="101"/>
      <c r="I129" s="224">
        <f t="shared" si="0"/>
        <v>0</v>
      </c>
    </row>
    <row r="130" spans="2:9" s="165" customFormat="1" ht="24" customHeight="1" x14ac:dyDescent="0.25">
      <c r="B130" s="61"/>
      <c r="C130" s="99" t="s">
        <v>84</v>
      </c>
      <c r="D130" s="19"/>
      <c r="E130" s="19"/>
      <c r="F130" s="23" t="s">
        <v>69</v>
      </c>
      <c r="G130" s="101">
        <v>36</v>
      </c>
      <c r="H130" s="101"/>
      <c r="I130" s="224">
        <f t="shared" si="0"/>
        <v>0</v>
      </c>
    </row>
    <row r="131" spans="2:9" s="165" customFormat="1" ht="24" customHeight="1" x14ac:dyDescent="0.25">
      <c r="B131" s="61"/>
      <c r="C131" s="99"/>
      <c r="D131" s="19"/>
      <c r="E131" s="19"/>
      <c r="F131" s="23"/>
      <c r="G131" s="101"/>
      <c r="H131" s="101"/>
      <c r="I131" s="224">
        <f t="shared" si="0"/>
        <v>0</v>
      </c>
    </row>
    <row r="132" spans="2:9" s="165" customFormat="1" ht="24" customHeight="1" x14ac:dyDescent="0.25">
      <c r="B132" s="651" t="s">
        <v>435</v>
      </c>
      <c r="C132" s="670" t="s">
        <v>436</v>
      </c>
      <c r="D132" s="671"/>
      <c r="E132" s="672"/>
      <c r="F132" s="23"/>
      <c r="G132" s="101"/>
      <c r="H132" s="101"/>
      <c r="I132" s="224">
        <f t="shared" si="0"/>
        <v>0</v>
      </c>
    </row>
    <row r="133" spans="2:9" s="165" customFormat="1" ht="24" customHeight="1" x14ac:dyDescent="0.35">
      <c r="B133" s="652" t="s">
        <v>437</v>
      </c>
      <c r="C133" s="713" t="s">
        <v>447</v>
      </c>
      <c r="D133" s="714"/>
      <c r="E133" s="715"/>
      <c r="F133" s="653"/>
      <c r="G133" s="101"/>
      <c r="H133" s="101"/>
      <c r="I133" s="224">
        <f t="shared" si="0"/>
        <v>0</v>
      </c>
    </row>
    <row r="134" spans="2:9" s="165" customFormat="1" ht="24" customHeight="1" x14ac:dyDescent="0.35">
      <c r="B134" s="652" t="s">
        <v>440</v>
      </c>
      <c r="C134" s="656" t="s">
        <v>444</v>
      </c>
      <c r="D134" s="657"/>
      <c r="E134" s="658"/>
      <c r="F134" s="653" t="s">
        <v>313</v>
      </c>
      <c r="G134" s="101">
        <v>1</v>
      </c>
      <c r="H134" s="322">
        <v>733879120</v>
      </c>
      <c r="I134" s="224">
        <f t="shared" si="0"/>
        <v>733879120</v>
      </c>
    </row>
    <row r="135" spans="2:9" s="165" customFormat="1" ht="24" customHeight="1" x14ac:dyDescent="0.35">
      <c r="B135" s="652" t="s">
        <v>441</v>
      </c>
      <c r="C135" s="656" t="s">
        <v>445</v>
      </c>
      <c r="D135" s="657"/>
      <c r="E135" s="658"/>
      <c r="F135" s="653" t="s">
        <v>313</v>
      </c>
      <c r="G135" s="101"/>
      <c r="H135" s="101"/>
      <c r="I135" s="224">
        <f t="shared" si="0"/>
        <v>0</v>
      </c>
    </row>
    <row r="136" spans="2:9" s="165" customFormat="1" ht="24" customHeight="1" x14ac:dyDescent="0.35">
      <c r="B136" s="652" t="s">
        <v>442</v>
      </c>
      <c r="C136" s="656" t="s">
        <v>446</v>
      </c>
      <c r="D136" s="657"/>
      <c r="E136" s="658"/>
      <c r="F136" s="653" t="s">
        <v>313</v>
      </c>
      <c r="G136" s="101"/>
      <c r="H136" s="101"/>
      <c r="I136" s="224">
        <f t="shared" si="0"/>
        <v>0</v>
      </c>
    </row>
    <row r="137" spans="2:9" s="165" customFormat="1" ht="24" customHeight="1" x14ac:dyDescent="0.35">
      <c r="B137" s="652" t="s">
        <v>443</v>
      </c>
      <c r="C137" s="713" t="s">
        <v>449</v>
      </c>
      <c r="D137" s="714"/>
      <c r="E137" s="715"/>
      <c r="F137" s="653" t="s">
        <v>313</v>
      </c>
      <c r="G137" s="101"/>
      <c r="H137" s="101"/>
      <c r="I137" s="224">
        <f t="shared" si="0"/>
        <v>0</v>
      </c>
    </row>
    <row r="138" spans="2:9" s="165" customFormat="1" ht="24" customHeight="1" x14ac:dyDescent="0.35">
      <c r="B138" s="652" t="s">
        <v>448</v>
      </c>
      <c r="C138" s="656" t="s">
        <v>450</v>
      </c>
      <c r="D138" s="657"/>
      <c r="E138" s="658"/>
      <c r="F138" s="653" t="s">
        <v>313</v>
      </c>
      <c r="G138" s="101"/>
      <c r="H138" s="101"/>
      <c r="I138" s="224">
        <f t="shared" si="0"/>
        <v>0</v>
      </c>
    </row>
    <row r="139" spans="2:9" s="165" customFormat="1" ht="24" customHeight="1" x14ac:dyDescent="0.25">
      <c r="B139" s="652"/>
      <c r="C139" s="656"/>
      <c r="D139" s="657"/>
      <c r="E139" s="658"/>
      <c r="F139" s="654"/>
      <c r="G139" s="101"/>
      <c r="H139" s="101"/>
      <c r="I139" s="224">
        <f t="shared" si="0"/>
        <v>0</v>
      </c>
    </row>
    <row r="140" spans="2:9" s="165" customFormat="1" ht="24" customHeight="1" x14ac:dyDescent="0.25">
      <c r="B140" s="652" t="s">
        <v>438</v>
      </c>
      <c r="C140" s="673" t="s">
        <v>439</v>
      </c>
      <c r="D140" s="674"/>
      <c r="E140" s="675"/>
      <c r="F140" s="659" t="s">
        <v>207</v>
      </c>
      <c r="G140" s="101"/>
      <c r="H140" s="101"/>
      <c r="I140" s="224">
        <f t="shared" si="0"/>
        <v>0</v>
      </c>
    </row>
    <row r="141" spans="2:9" s="165" customFormat="1" ht="24" customHeight="1" x14ac:dyDescent="0.25">
      <c r="B141" s="61"/>
      <c r="C141" s="99"/>
      <c r="D141" s="19"/>
      <c r="E141" s="19"/>
      <c r="F141" s="23"/>
      <c r="G141" s="101"/>
      <c r="H141" s="101"/>
      <c r="I141" s="224"/>
    </row>
    <row r="142" spans="2:9" s="165" customFormat="1" ht="24" customHeight="1" x14ac:dyDescent="0.25">
      <c r="B142" s="53" t="s">
        <v>85</v>
      </c>
      <c r="C142" s="109" t="s">
        <v>86</v>
      </c>
      <c r="D142" s="19"/>
      <c r="E142" s="19"/>
      <c r="F142" s="23"/>
      <c r="G142" s="101"/>
      <c r="H142" s="60"/>
      <c r="I142" s="224"/>
    </row>
    <row r="143" spans="2:9" s="165" customFormat="1" ht="24" customHeight="1" x14ac:dyDescent="0.25">
      <c r="B143" s="53"/>
      <c r="C143" s="109"/>
      <c r="D143" s="19"/>
      <c r="E143" s="19"/>
      <c r="F143" s="23"/>
      <c r="G143" s="101"/>
      <c r="H143" s="60"/>
      <c r="I143" s="224"/>
    </row>
    <row r="144" spans="2:9" s="165" customFormat="1" ht="24" customHeight="1" x14ac:dyDescent="0.25">
      <c r="B144" s="61"/>
      <c r="C144" s="99" t="s">
        <v>87</v>
      </c>
      <c r="D144" s="19"/>
      <c r="E144" s="19"/>
      <c r="F144" s="23" t="s">
        <v>88</v>
      </c>
      <c r="G144" s="101">
        <v>300</v>
      </c>
      <c r="H144" s="60"/>
      <c r="I144" s="224">
        <f t="shared" si="0"/>
        <v>0</v>
      </c>
    </row>
    <row r="145" spans="2:9" s="165" customFormat="1" ht="24" customHeight="1" x14ac:dyDescent="0.25">
      <c r="B145" s="61"/>
      <c r="C145" s="99" t="s">
        <v>89</v>
      </c>
      <c r="D145" s="19"/>
      <c r="E145" s="19"/>
      <c r="F145" s="23" t="s">
        <v>88</v>
      </c>
      <c r="G145" s="101">
        <v>240</v>
      </c>
      <c r="H145" s="60"/>
      <c r="I145" s="224">
        <f t="shared" si="0"/>
        <v>0</v>
      </c>
    </row>
    <row r="146" spans="2:9" s="402" customFormat="1" ht="14.5" thickBot="1" x14ac:dyDescent="0.3">
      <c r="B146" s="508"/>
      <c r="C146" s="446"/>
      <c r="F146" s="444"/>
      <c r="G146" s="444"/>
      <c r="H146" s="45"/>
      <c r="I146" s="170"/>
    </row>
    <row r="147" spans="2:9" s="402" customFormat="1" ht="16" thickBot="1" x14ac:dyDescent="0.3">
      <c r="B147" s="479" t="s">
        <v>90</v>
      </c>
      <c r="C147" s="454"/>
      <c r="D147" s="480"/>
      <c r="E147" s="454"/>
      <c r="F147" s="481"/>
      <c r="G147" s="454"/>
      <c r="H147" s="482"/>
      <c r="I147" s="483">
        <f>SUM(I111:I146)</f>
        <v>733879120</v>
      </c>
    </row>
    <row r="148" spans="2:9" s="402" customFormat="1" ht="15.5" x14ac:dyDescent="0.25">
      <c r="B148" s="502"/>
      <c r="F148" s="488"/>
      <c r="H148" s="489"/>
      <c r="I148" s="503"/>
    </row>
    <row r="149" spans="2:9" s="402" customFormat="1" ht="18" x14ac:dyDescent="0.25">
      <c r="B149" s="412" t="s">
        <v>91</v>
      </c>
      <c r="F149" s="488"/>
      <c r="H149" s="509"/>
      <c r="I149" s="503"/>
    </row>
    <row r="150" spans="2:9" s="402" customFormat="1" ht="13.5" thickBot="1" x14ac:dyDescent="0.3">
      <c r="B150" s="462"/>
      <c r="C150" s="462"/>
      <c r="D150" s="462"/>
      <c r="E150" s="462"/>
      <c r="F150" s="464"/>
      <c r="G150" s="462"/>
      <c r="H150" s="510"/>
      <c r="I150" s="511" t="s">
        <v>92</v>
      </c>
    </row>
    <row r="151" spans="2:9" s="402" customFormat="1" ht="13" x14ac:dyDescent="0.25">
      <c r="B151" s="512" t="s">
        <v>2</v>
      </c>
      <c r="C151" s="513" t="s">
        <v>3</v>
      </c>
      <c r="D151" s="414"/>
      <c r="E151" s="414"/>
      <c r="F151" s="416" t="s">
        <v>4</v>
      </c>
      <c r="G151" s="415" t="s">
        <v>5</v>
      </c>
      <c r="H151" s="514" t="s">
        <v>6</v>
      </c>
      <c r="I151" s="515" t="s">
        <v>7</v>
      </c>
    </row>
    <row r="152" spans="2:9" s="402" customFormat="1" ht="13.5" thickBot="1" x14ac:dyDescent="0.3">
      <c r="B152" s="516"/>
      <c r="C152" s="517"/>
      <c r="D152" s="419"/>
      <c r="E152" s="419"/>
      <c r="F152" s="518"/>
      <c r="G152" s="420"/>
      <c r="H152" s="519" t="s">
        <v>8</v>
      </c>
      <c r="I152" s="520" t="s">
        <v>8</v>
      </c>
    </row>
    <row r="153" spans="2:9" s="402" customFormat="1" ht="5.4" customHeight="1" x14ac:dyDescent="0.25">
      <c r="B153" s="521"/>
      <c r="C153" s="513"/>
      <c r="D153" s="414"/>
      <c r="E153" s="414"/>
      <c r="F153" s="415"/>
      <c r="G153" s="522"/>
      <c r="H153" s="514"/>
      <c r="I153" s="417"/>
    </row>
    <row r="154" spans="2:9" s="402" customFormat="1" ht="13" x14ac:dyDescent="0.25">
      <c r="B154" s="430">
        <v>2100</v>
      </c>
      <c r="C154" s="431" t="s">
        <v>93</v>
      </c>
      <c r="F154" s="436"/>
      <c r="G154" s="497"/>
      <c r="H154" s="499"/>
      <c r="I154" s="501"/>
    </row>
    <row r="155" spans="2:9" s="402" customFormat="1" ht="13" x14ac:dyDescent="0.25">
      <c r="B155" s="430"/>
      <c r="C155" s="431"/>
      <c r="F155" s="436"/>
      <c r="G155" s="497"/>
      <c r="H155" s="499"/>
      <c r="I155" s="501"/>
    </row>
    <row r="156" spans="2:9" s="402" customFormat="1" ht="13" x14ac:dyDescent="0.25">
      <c r="B156" s="430">
        <v>21.01</v>
      </c>
      <c r="C156" s="492" t="s">
        <v>94</v>
      </c>
      <c r="D156" s="411"/>
      <c r="F156" s="436"/>
      <c r="G156" s="497"/>
      <c r="H156" s="499"/>
      <c r="I156" s="501"/>
    </row>
    <row r="157" spans="2:9" s="402" customFormat="1" ht="13" x14ac:dyDescent="0.25">
      <c r="B157" s="430"/>
      <c r="C157" s="492"/>
      <c r="D157" s="411"/>
      <c r="F157" s="436"/>
      <c r="G157" s="497"/>
      <c r="H157" s="499"/>
      <c r="I157" s="501"/>
    </row>
    <row r="158" spans="2:9" s="402" customFormat="1" ht="13" x14ac:dyDescent="0.25">
      <c r="B158" s="430"/>
      <c r="C158" s="497" t="s">
        <v>95</v>
      </c>
      <c r="D158" s="411"/>
      <c r="F158" s="436"/>
      <c r="G158" s="497"/>
      <c r="H158" s="499"/>
      <c r="I158" s="501"/>
    </row>
    <row r="159" spans="2:9" s="402" customFormat="1" ht="13" x14ac:dyDescent="0.25">
      <c r="B159" s="430"/>
      <c r="D159" s="411"/>
      <c r="F159" s="436"/>
      <c r="G159" s="497"/>
      <c r="H159" s="499"/>
      <c r="I159" s="501"/>
    </row>
    <row r="160" spans="2:9" s="402" customFormat="1" ht="14.5" x14ac:dyDescent="0.25">
      <c r="B160" s="430"/>
      <c r="C160" s="497" t="s">
        <v>96</v>
      </c>
      <c r="D160" s="411"/>
      <c r="F160" s="444" t="s">
        <v>314</v>
      </c>
      <c r="G160" s="523"/>
      <c r="H160" s="524"/>
      <c r="I160" s="501">
        <f>H160*G160</f>
        <v>0</v>
      </c>
    </row>
    <row r="161" spans="2:9" s="402" customFormat="1" ht="13" x14ac:dyDescent="0.25">
      <c r="B161" s="430"/>
      <c r="C161" s="497"/>
      <c r="D161" s="411"/>
      <c r="F161" s="444"/>
      <c r="G161" s="497"/>
      <c r="H161" s="499"/>
      <c r="I161" s="501"/>
    </row>
    <row r="162" spans="2:9" s="402" customFormat="1" ht="14.5" x14ac:dyDescent="0.25">
      <c r="B162" s="430"/>
      <c r="C162" s="497" t="s">
        <v>315</v>
      </c>
      <c r="D162" s="411"/>
      <c r="F162" s="444" t="s">
        <v>314</v>
      </c>
      <c r="G162" s="523"/>
      <c r="H162" s="437"/>
      <c r="I162" s="501">
        <f>H162*G162</f>
        <v>0</v>
      </c>
    </row>
    <row r="163" spans="2:9" s="402" customFormat="1" ht="13" x14ac:dyDescent="0.25">
      <c r="B163" s="430"/>
      <c r="C163" s="492"/>
      <c r="D163" s="411"/>
      <c r="F163" s="444"/>
      <c r="G163" s="497"/>
      <c r="H163" s="499"/>
      <c r="I163" s="501"/>
    </row>
    <row r="164" spans="2:9" s="402" customFormat="1" ht="14.5" x14ac:dyDescent="0.25">
      <c r="B164" s="430"/>
      <c r="C164" s="497" t="s">
        <v>316</v>
      </c>
      <c r="D164" s="411"/>
      <c r="F164" s="444" t="s">
        <v>314</v>
      </c>
      <c r="G164" s="497"/>
      <c r="H164" s="499"/>
      <c r="I164" s="501"/>
    </row>
    <row r="165" spans="2:9" s="402" customFormat="1" ht="13" x14ac:dyDescent="0.25">
      <c r="B165" s="430"/>
      <c r="C165" s="492"/>
      <c r="D165" s="411"/>
      <c r="F165" s="444"/>
      <c r="G165" s="497"/>
      <c r="H165" s="499"/>
      <c r="I165" s="501"/>
    </row>
    <row r="166" spans="2:9" s="402" customFormat="1" ht="14.5" x14ac:dyDescent="0.25">
      <c r="B166" s="430">
        <v>21.02</v>
      </c>
      <c r="C166" s="492" t="s">
        <v>317</v>
      </c>
      <c r="D166" s="411"/>
      <c r="F166" s="444" t="s">
        <v>314</v>
      </c>
      <c r="G166" s="523"/>
      <c r="H166" s="500"/>
      <c r="I166" s="501">
        <f>H166*G166</f>
        <v>0</v>
      </c>
    </row>
    <row r="167" spans="2:9" s="402" customFormat="1" ht="13" x14ac:dyDescent="0.25">
      <c r="B167" s="430"/>
      <c r="C167" s="492"/>
      <c r="D167" s="411"/>
      <c r="F167" s="444"/>
      <c r="G167" s="497"/>
      <c r="H167" s="499"/>
      <c r="I167" s="501"/>
    </row>
    <row r="168" spans="2:9" s="402" customFormat="1" ht="13" x14ac:dyDescent="0.25">
      <c r="B168" s="430">
        <v>21.03</v>
      </c>
      <c r="C168" s="492" t="s">
        <v>318</v>
      </c>
      <c r="D168" s="411"/>
      <c r="F168" s="444"/>
      <c r="G168" s="497"/>
      <c r="H168" s="499"/>
      <c r="I168" s="501"/>
    </row>
    <row r="169" spans="2:9" s="402" customFormat="1" ht="13" x14ac:dyDescent="0.25">
      <c r="B169" s="430"/>
      <c r="C169" s="492"/>
      <c r="D169" s="411"/>
      <c r="F169" s="444"/>
      <c r="G169" s="497"/>
      <c r="H169" s="499"/>
      <c r="I169" s="501"/>
    </row>
    <row r="170" spans="2:9" s="402" customFormat="1" ht="13" x14ac:dyDescent="0.25">
      <c r="B170" s="430"/>
      <c r="C170" s="497" t="s">
        <v>95</v>
      </c>
      <c r="D170" s="411"/>
      <c r="F170" s="444"/>
      <c r="G170" s="497"/>
      <c r="H170" s="499"/>
      <c r="I170" s="501"/>
    </row>
    <row r="171" spans="2:9" s="402" customFormat="1" ht="13" x14ac:dyDescent="0.25">
      <c r="B171" s="430"/>
      <c r="D171" s="411"/>
      <c r="F171" s="444"/>
      <c r="G171" s="497"/>
      <c r="H171" s="499"/>
      <c r="I171" s="501"/>
    </row>
    <row r="172" spans="2:9" s="402" customFormat="1" ht="14.5" x14ac:dyDescent="0.25">
      <c r="B172" s="430"/>
      <c r="C172" s="497" t="s">
        <v>96</v>
      </c>
      <c r="D172" s="411"/>
      <c r="F172" s="444" t="s">
        <v>314</v>
      </c>
      <c r="G172" s="497"/>
      <c r="H172" s="499"/>
      <c r="I172" s="501"/>
    </row>
    <row r="173" spans="2:9" s="402" customFormat="1" ht="13" x14ac:dyDescent="0.25">
      <c r="B173" s="430"/>
      <c r="C173" s="497"/>
      <c r="D173" s="411"/>
      <c r="F173" s="444"/>
      <c r="G173" s="497"/>
      <c r="H173" s="499"/>
      <c r="I173" s="501"/>
    </row>
    <row r="174" spans="2:9" s="402" customFormat="1" ht="14.5" x14ac:dyDescent="0.25">
      <c r="B174" s="430"/>
      <c r="C174" s="497" t="s">
        <v>315</v>
      </c>
      <c r="D174" s="411"/>
      <c r="F174" s="444" t="s">
        <v>314</v>
      </c>
      <c r="G174" s="497"/>
      <c r="H174" s="499"/>
      <c r="I174" s="501"/>
    </row>
    <row r="175" spans="2:9" s="402" customFormat="1" ht="13" x14ac:dyDescent="0.25">
      <c r="B175" s="430"/>
      <c r="C175" s="492"/>
      <c r="D175" s="411"/>
      <c r="F175" s="444"/>
      <c r="G175" s="497"/>
      <c r="H175" s="499"/>
      <c r="I175" s="501"/>
    </row>
    <row r="176" spans="2:9" s="402" customFormat="1" ht="14.5" x14ac:dyDescent="0.25">
      <c r="B176" s="430"/>
      <c r="C176" s="497" t="s">
        <v>319</v>
      </c>
      <c r="D176" s="411"/>
      <c r="F176" s="444" t="s">
        <v>314</v>
      </c>
      <c r="G176" s="497"/>
      <c r="H176" s="499"/>
      <c r="I176" s="501"/>
    </row>
    <row r="177" spans="2:9" s="402" customFormat="1" ht="13" x14ac:dyDescent="0.25">
      <c r="B177" s="430"/>
      <c r="C177" s="492"/>
      <c r="D177" s="411"/>
      <c r="F177" s="444"/>
      <c r="G177" s="497"/>
      <c r="H177" s="499"/>
      <c r="I177" s="501"/>
    </row>
    <row r="178" spans="2:9" s="402" customFormat="1" ht="13" x14ac:dyDescent="0.25">
      <c r="B178" s="430">
        <v>21.06</v>
      </c>
      <c r="C178" s="492" t="s">
        <v>320</v>
      </c>
      <c r="D178" s="411"/>
      <c r="F178" s="444"/>
      <c r="G178" s="497"/>
      <c r="H178" s="499"/>
      <c r="I178" s="501"/>
    </row>
    <row r="179" spans="2:9" s="402" customFormat="1" ht="13" x14ac:dyDescent="0.25">
      <c r="B179" s="430"/>
      <c r="C179" s="492"/>
      <c r="D179" s="411"/>
      <c r="F179" s="444"/>
      <c r="G179" s="497"/>
      <c r="H179" s="499"/>
      <c r="I179" s="501"/>
    </row>
    <row r="180" spans="2:9" s="402" customFormat="1" ht="14.5" x14ac:dyDescent="0.25">
      <c r="B180" s="430"/>
      <c r="C180" s="497" t="s">
        <v>321</v>
      </c>
      <c r="D180" s="411"/>
      <c r="F180" s="444" t="s">
        <v>314</v>
      </c>
      <c r="G180" s="497"/>
      <c r="H180" s="499"/>
      <c r="I180" s="501"/>
    </row>
    <row r="181" spans="2:9" s="402" customFormat="1" ht="13" x14ac:dyDescent="0.25">
      <c r="B181" s="430"/>
      <c r="C181" s="492"/>
      <c r="D181" s="411"/>
      <c r="F181" s="444"/>
      <c r="G181" s="497"/>
      <c r="H181" s="499"/>
      <c r="I181" s="501"/>
    </row>
    <row r="182" spans="2:9" s="402" customFormat="1" ht="13" x14ac:dyDescent="0.25">
      <c r="B182" s="430">
        <v>21.08</v>
      </c>
      <c r="C182" s="492" t="s">
        <v>322</v>
      </c>
      <c r="D182" s="411"/>
      <c r="F182" s="444" t="s">
        <v>38</v>
      </c>
      <c r="G182" s="497"/>
      <c r="H182" s="499"/>
      <c r="I182" s="501"/>
    </row>
    <row r="183" spans="2:9" s="402" customFormat="1" ht="13" x14ac:dyDescent="0.25">
      <c r="B183" s="430"/>
      <c r="C183" s="492"/>
      <c r="D183" s="411"/>
      <c r="F183" s="444"/>
      <c r="G183" s="497"/>
      <c r="H183" s="499"/>
      <c r="I183" s="501"/>
    </row>
    <row r="184" spans="2:9" s="402" customFormat="1" ht="13" x14ac:dyDescent="0.25">
      <c r="B184" s="430"/>
      <c r="C184" s="497" t="s">
        <v>323</v>
      </c>
      <c r="D184" s="411"/>
      <c r="F184" s="444" t="s">
        <v>106</v>
      </c>
      <c r="G184" s="497"/>
      <c r="H184" s="499"/>
      <c r="I184" s="501"/>
    </row>
    <row r="185" spans="2:9" s="402" customFormat="1" ht="13" x14ac:dyDescent="0.25">
      <c r="B185" s="430"/>
      <c r="C185" s="492"/>
      <c r="D185" s="411"/>
      <c r="F185" s="444"/>
      <c r="G185" s="497"/>
      <c r="H185" s="499"/>
      <c r="I185" s="501"/>
    </row>
    <row r="186" spans="2:9" s="402" customFormat="1" ht="14.5" x14ac:dyDescent="0.25">
      <c r="B186" s="525" t="s">
        <v>324</v>
      </c>
      <c r="C186" s="492" t="s">
        <v>325</v>
      </c>
      <c r="D186" s="411"/>
      <c r="F186" s="444" t="s">
        <v>308</v>
      </c>
      <c r="G186" s="497"/>
      <c r="H186" s="499"/>
      <c r="I186" s="501"/>
    </row>
    <row r="187" spans="2:9" s="402" customFormat="1" ht="13" x14ac:dyDescent="0.25">
      <c r="B187" s="430"/>
      <c r="C187" s="492"/>
      <c r="D187" s="411"/>
      <c r="F187" s="444"/>
      <c r="G187" s="497"/>
      <c r="H187" s="499"/>
      <c r="I187" s="501"/>
    </row>
    <row r="188" spans="2:9" s="402" customFormat="1" ht="13" x14ac:dyDescent="0.25">
      <c r="B188" s="430" t="s">
        <v>98</v>
      </c>
      <c r="C188" s="492" t="s">
        <v>99</v>
      </c>
      <c r="D188" s="411"/>
      <c r="F188" s="444"/>
      <c r="G188" s="497"/>
      <c r="H188" s="499"/>
      <c r="I188" s="501"/>
    </row>
    <row r="189" spans="2:9" s="402" customFormat="1" ht="13" x14ac:dyDescent="0.25">
      <c r="B189" s="430"/>
      <c r="C189" s="492"/>
      <c r="D189" s="411"/>
      <c r="F189" s="444"/>
      <c r="G189" s="497"/>
      <c r="H189" s="499"/>
      <c r="I189" s="501"/>
    </row>
    <row r="190" spans="2:9" s="402" customFormat="1" ht="12.5" x14ac:dyDescent="0.25">
      <c r="B190" s="435"/>
      <c r="C190" s="497" t="s">
        <v>100</v>
      </c>
      <c r="F190" s="444" t="s">
        <v>54</v>
      </c>
      <c r="G190" s="523"/>
      <c r="H190" s="524"/>
      <c r="I190" s="501">
        <f>H190*G190</f>
        <v>0</v>
      </c>
    </row>
    <row r="191" spans="2:9" s="402" customFormat="1" ht="12.5" x14ac:dyDescent="0.25">
      <c r="B191" s="435"/>
      <c r="C191" s="497" t="s">
        <v>101</v>
      </c>
      <c r="F191" s="444"/>
      <c r="G191" s="444"/>
      <c r="H191" s="499"/>
      <c r="I191" s="501"/>
    </row>
    <row r="192" spans="2:9" s="402" customFormat="1" ht="12.5" x14ac:dyDescent="0.25">
      <c r="B192" s="435"/>
      <c r="C192" s="497"/>
      <c r="F192" s="444"/>
      <c r="G192" s="444"/>
      <c r="H192" s="499"/>
      <c r="I192" s="501"/>
    </row>
    <row r="193" spans="2:9" s="402" customFormat="1" ht="12.5" x14ac:dyDescent="0.25">
      <c r="B193" s="435"/>
      <c r="C193" s="497" t="s">
        <v>326</v>
      </c>
      <c r="F193" s="444"/>
      <c r="G193" s="444"/>
      <c r="H193" s="499"/>
      <c r="I193" s="501"/>
    </row>
    <row r="194" spans="2:9" s="402" customFormat="1" ht="12.5" x14ac:dyDescent="0.25">
      <c r="B194" s="435"/>
      <c r="C194" s="497" t="s">
        <v>327</v>
      </c>
      <c r="F194" s="444"/>
      <c r="G194" s="444"/>
      <c r="H194" s="499"/>
      <c r="I194" s="501"/>
    </row>
    <row r="195" spans="2:9" s="402" customFormat="1" ht="12.5" x14ac:dyDescent="0.25">
      <c r="B195" s="435"/>
      <c r="C195" s="497" t="s">
        <v>328</v>
      </c>
      <c r="F195" s="444" t="s">
        <v>54</v>
      </c>
      <c r="G195" s="444"/>
      <c r="H195" s="499"/>
      <c r="I195" s="501"/>
    </row>
    <row r="196" spans="2:9" s="402" customFormat="1" ht="12.5" x14ac:dyDescent="0.25">
      <c r="B196" s="435"/>
      <c r="C196" s="497"/>
      <c r="F196" s="444"/>
      <c r="G196" s="444"/>
      <c r="H196" s="499"/>
      <c r="I196" s="501"/>
    </row>
    <row r="197" spans="2:9" s="402" customFormat="1" ht="13" x14ac:dyDescent="0.25">
      <c r="B197" s="430" t="s">
        <v>329</v>
      </c>
      <c r="C197" s="492" t="s">
        <v>330</v>
      </c>
      <c r="D197" s="411"/>
      <c r="F197" s="444" t="s">
        <v>54</v>
      </c>
      <c r="G197" s="493"/>
      <c r="H197" s="526"/>
      <c r="I197" s="501">
        <f>H197*G197</f>
        <v>0</v>
      </c>
    </row>
    <row r="198" spans="2:9" s="402" customFormat="1" ht="12.5" x14ac:dyDescent="0.25">
      <c r="B198" s="435"/>
      <c r="C198" s="497"/>
      <c r="F198" s="444"/>
      <c r="G198" s="444"/>
      <c r="H198" s="499"/>
      <c r="I198" s="501"/>
    </row>
    <row r="199" spans="2:9" s="402" customFormat="1" ht="13" x14ac:dyDescent="0.25">
      <c r="B199" s="430" t="s">
        <v>102</v>
      </c>
      <c r="C199" s="492" t="s">
        <v>103</v>
      </c>
      <c r="F199" s="444" t="s">
        <v>38</v>
      </c>
      <c r="G199" s="444"/>
      <c r="H199" s="499"/>
      <c r="I199" s="501"/>
    </row>
    <row r="200" spans="2:9" s="402" customFormat="1" ht="13" x14ac:dyDescent="0.25">
      <c r="B200" s="430"/>
      <c r="C200" s="492"/>
      <c r="F200" s="444"/>
      <c r="G200" s="444"/>
      <c r="H200" s="499"/>
      <c r="I200" s="501"/>
    </row>
    <row r="201" spans="2:9" s="402" customFormat="1" ht="13" x14ac:dyDescent="0.25">
      <c r="B201" s="430"/>
      <c r="C201" s="492" t="s">
        <v>104</v>
      </c>
      <c r="F201" s="444"/>
      <c r="G201" s="444"/>
      <c r="H201" s="499"/>
      <c r="I201" s="501"/>
    </row>
    <row r="202" spans="2:9" s="402" customFormat="1" ht="13" x14ac:dyDescent="0.25">
      <c r="B202" s="430"/>
      <c r="C202" s="492"/>
      <c r="F202" s="444"/>
      <c r="G202" s="444"/>
      <c r="H202" s="499"/>
      <c r="I202" s="501"/>
    </row>
    <row r="203" spans="2:9" s="402" customFormat="1" ht="13" x14ac:dyDescent="0.25">
      <c r="B203" s="430"/>
      <c r="C203" s="497" t="s">
        <v>331</v>
      </c>
      <c r="F203" s="444" t="s">
        <v>106</v>
      </c>
      <c r="G203" s="444"/>
      <c r="H203" s="499"/>
      <c r="I203" s="501"/>
    </row>
    <row r="204" spans="2:9" s="402" customFormat="1" ht="13" x14ac:dyDescent="0.25">
      <c r="B204" s="430"/>
      <c r="C204" s="492"/>
      <c r="F204" s="444"/>
      <c r="G204" s="444"/>
      <c r="H204" s="499"/>
      <c r="I204" s="501"/>
    </row>
    <row r="205" spans="2:9" s="402" customFormat="1" ht="13" x14ac:dyDescent="0.25">
      <c r="B205" s="430"/>
      <c r="C205" s="497" t="s">
        <v>332</v>
      </c>
      <c r="F205" s="444" t="s">
        <v>106</v>
      </c>
      <c r="G205" s="444"/>
      <c r="H205" s="499"/>
      <c r="I205" s="501"/>
    </row>
    <row r="206" spans="2:9" s="402" customFormat="1" ht="13" x14ac:dyDescent="0.25">
      <c r="B206" s="430"/>
      <c r="C206" s="492"/>
      <c r="F206" s="444"/>
      <c r="G206" s="444"/>
      <c r="H206" s="499"/>
      <c r="I206" s="501"/>
    </row>
    <row r="207" spans="2:9" s="402" customFormat="1" ht="13" x14ac:dyDescent="0.25">
      <c r="B207" s="430"/>
      <c r="C207" s="492" t="s">
        <v>108</v>
      </c>
      <c r="F207" s="444"/>
      <c r="G207" s="444"/>
      <c r="H207" s="499"/>
      <c r="I207" s="501"/>
    </row>
    <row r="208" spans="2:9" s="402" customFormat="1" ht="13" x14ac:dyDescent="0.25">
      <c r="B208" s="430"/>
      <c r="C208" s="492"/>
      <c r="F208" s="444"/>
      <c r="G208" s="444"/>
      <c r="H208" s="499"/>
      <c r="I208" s="501"/>
    </row>
    <row r="209" spans="2:9" s="402" customFormat="1" ht="13" x14ac:dyDescent="0.25">
      <c r="B209" s="430"/>
      <c r="C209" s="497" t="s">
        <v>333</v>
      </c>
      <c r="F209" s="444" t="s">
        <v>106</v>
      </c>
      <c r="G209" s="493">
        <f>340*50</f>
        <v>17000</v>
      </c>
      <c r="H209" s="526"/>
      <c r="I209" s="501">
        <f>H209*G209</f>
        <v>0</v>
      </c>
    </row>
    <row r="210" spans="2:9" s="402" customFormat="1" ht="13" x14ac:dyDescent="0.25">
      <c r="B210" s="430"/>
      <c r="C210" s="492"/>
      <c r="F210" s="444"/>
      <c r="G210" s="444"/>
      <c r="H210" s="499"/>
      <c r="I210" s="501"/>
    </row>
    <row r="211" spans="2:9" s="402" customFormat="1" ht="13" x14ac:dyDescent="0.25">
      <c r="B211" s="430"/>
      <c r="C211" s="497" t="s">
        <v>334</v>
      </c>
      <c r="F211" s="444" t="s">
        <v>106</v>
      </c>
      <c r="G211" s="444"/>
      <c r="H211" s="499"/>
      <c r="I211" s="501"/>
    </row>
    <row r="212" spans="2:9" s="402" customFormat="1" ht="12.5" x14ac:dyDescent="0.25">
      <c r="B212" s="435"/>
      <c r="C212" s="497"/>
      <c r="F212" s="444"/>
      <c r="G212" s="444"/>
      <c r="H212" s="499"/>
      <c r="I212" s="501"/>
    </row>
    <row r="213" spans="2:9" s="402" customFormat="1" ht="13" x14ac:dyDescent="0.25">
      <c r="B213" s="430" t="s">
        <v>111</v>
      </c>
      <c r="C213" s="492" t="s">
        <v>112</v>
      </c>
      <c r="F213" s="444" t="s">
        <v>38</v>
      </c>
      <c r="G213" s="444"/>
      <c r="H213" s="499"/>
      <c r="I213" s="501"/>
    </row>
    <row r="214" spans="2:9" s="402" customFormat="1" ht="12.5" x14ac:dyDescent="0.25">
      <c r="B214" s="435"/>
      <c r="C214" s="497"/>
      <c r="F214" s="444"/>
      <c r="G214" s="444"/>
      <c r="H214" s="499"/>
      <c r="I214" s="501"/>
    </row>
    <row r="215" spans="2:9" s="402" customFormat="1" ht="12.5" x14ac:dyDescent="0.25">
      <c r="B215" s="435"/>
      <c r="C215" s="497" t="s">
        <v>335</v>
      </c>
      <c r="F215" s="444" t="s">
        <v>106</v>
      </c>
      <c r="G215" s="444"/>
      <c r="H215" s="499"/>
      <c r="I215" s="501"/>
    </row>
    <row r="216" spans="2:9" s="402" customFormat="1" ht="13" x14ac:dyDescent="0.25">
      <c r="B216" s="435"/>
      <c r="C216" s="492"/>
      <c r="F216" s="444"/>
      <c r="G216" s="444"/>
      <c r="H216" s="499"/>
      <c r="I216" s="501"/>
    </row>
    <row r="217" spans="2:9" s="402" customFormat="1" ht="12.5" x14ac:dyDescent="0.25">
      <c r="B217" s="427"/>
      <c r="C217" s="497" t="s">
        <v>336</v>
      </c>
      <c r="F217" s="444" t="s">
        <v>106</v>
      </c>
      <c r="G217" s="444"/>
      <c r="H217" s="499"/>
      <c r="I217" s="501"/>
    </row>
    <row r="218" spans="2:9" s="402" customFormat="1" ht="12.5" x14ac:dyDescent="0.25">
      <c r="B218" s="427"/>
      <c r="C218" s="497"/>
      <c r="F218" s="444"/>
      <c r="G218" s="444"/>
      <c r="H218" s="499"/>
      <c r="I218" s="501"/>
    </row>
    <row r="219" spans="2:9" s="402" customFormat="1" ht="13" thickBot="1" x14ac:dyDescent="0.3">
      <c r="B219" s="427"/>
      <c r="C219" s="497"/>
      <c r="F219" s="444"/>
      <c r="G219" s="444"/>
      <c r="H219" s="527"/>
      <c r="I219" s="501"/>
    </row>
    <row r="220" spans="2:9" s="402" customFormat="1" ht="16" thickBot="1" x14ac:dyDescent="0.3">
      <c r="B220" s="479" t="s">
        <v>115</v>
      </c>
      <c r="C220" s="454"/>
      <c r="D220" s="454"/>
      <c r="E220" s="454"/>
      <c r="F220" s="454"/>
      <c r="G220" s="455"/>
      <c r="H220" s="454"/>
      <c r="I220" s="456">
        <f>SUM(I156:I219)</f>
        <v>0</v>
      </c>
    </row>
    <row r="221" spans="2:9" s="402" customFormat="1" ht="14.4" customHeight="1" thickBot="1" x14ac:dyDescent="0.3">
      <c r="B221" s="502"/>
      <c r="G221" s="460"/>
      <c r="I221" s="528"/>
    </row>
    <row r="222" spans="2:9" s="402" customFormat="1" ht="16" hidden="1" thickBot="1" x14ac:dyDescent="0.3">
      <c r="B222" s="502"/>
      <c r="G222" s="460"/>
      <c r="I222" s="528"/>
    </row>
    <row r="223" spans="2:9" s="402" customFormat="1" ht="13" x14ac:dyDescent="0.25">
      <c r="B223" s="512" t="s">
        <v>2</v>
      </c>
      <c r="C223" s="513" t="s">
        <v>3</v>
      </c>
      <c r="D223" s="414"/>
      <c r="E223" s="414"/>
      <c r="F223" s="416" t="s">
        <v>4</v>
      </c>
      <c r="G223" s="415" t="s">
        <v>5</v>
      </c>
      <c r="H223" s="514" t="s">
        <v>6</v>
      </c>
      <c r="I223" s="515" t="s">
        <v>7</v>
      </c>
    </row>
    <row r="224" spans="2:9" s="402" customFormat="1" ht="13.5" thickBot="1" x14ac:dyDescent="0.3">
      <c r="B224" s="516"/>
      <c r="C224" s="517"/>
      <c r="D224" s="419"/>
      <c r="E224" s="419"/>
      <c r="F224" s="518"/>
      <c r="G224" s="420"/>
      <c r="H224" s="519" t="s">
        <v>8</v>
      </c>
      <c r="I224" s="520" t="s">
        <v>8</v>
      </c>
    </row>
    <row r="225" spans="2:9" s="402" customFormat="1" ht="13" x14ac:dyDescent="0.25">
      <c r="B225" s="430">
        <v>2200</v>
      </c>
      <c r="C225" s="492" t="s">
        <v>116</v>
      </c>
      <c r="E225" s="498"/>
      <c r="F225" s="488"/>
      <c r="G225" s="444"/>
      <c r="H225" s="499"/>
      <c r="I225" s="501"/>
    </row>
    <row r="226" spans="2:9" s="402" customFormat="1" ht="12.5" x14ac:dyDescent="0.25">
      <c r="B226" s="435"/>
      <c r="C226" s="497"/>
      <c r="F226" s="444"/>
      <c r="G226" s="444"/>
      <c r="H226" s="499"/>
      <c r="I226" s="501"/>
    </row>
    <row r="227" spans="2:9" s="402" customFormat="1" ht="13" x14ac:dyDescent="0.25">
      <c r="B227" s="430">
        <v>22.01</v>
      </c>
      <c r="C227" s="492" t="s">
        <v>117</v>
      </c>
      <c r="F227" s="444"/>
      <c r="G227" s="444"/>
      <c r="H227" s="499"/>
      <c r="I227" s="501"/>
    </row>
    <row r="228" spans="2:9" s="402" customFormat="1" ht="12.5" x14ac:dyDescent="0.25">
      <c r="B228" s="435"/>
      <c r="C228" s="497"/>
      <c r="F228" s="444"/>
      <c r="G228" s="444"/>
      <c r="H228" s="499"/>
      <c r="I228" s="501"/>
    </row>
    <row r="229" spans="2:9" s="402" customFormat="1" ht="12.5" x14ac:dyDescent="0.25">
      <c r="B229" s="435"/>
      <c r="C229" s="497" t="s">
        <v>95</v>
      </c>
      <c r="F229" s="444"/>
      <c r="G229" s="444"/>
      <c r="H229" s="499"/>
      <c r="I229" s="501"/>
    </row>
    <row r="230" spans="2:9" s="402" customFormat="1" ht="12.5" x14ac:dyDescent="0.25">
      <c r="B230" s="435"/>
      <c r="C230" s="497"/>
      <c r="F230" s="444"/>
      <c r="G230" s="444"/>
      <c r="H230" s="499"/>
      <c r="I230" s="501"/>
    </row>
    <row r="231" spans="2:9" s="402" customFormat="1" ht="14.5" x14ac:dyDescent="0.25">
      <c r="B231" s="435"/>
      <c r="C231" s="497" t="s">
        <v>118</v>
      </c>
      <c r="F231" s="444" t="s">
        <v>314</v>
      </c>
      <c r="G231" s="444"/>
      <c r="H231" s="499"/>
      <c r="I231" s="501"/>
    </row>
    <row r="232" spans="2:9" s="402" customFormat="1" ht="12.5" x14ac:dyDescent="0.25">
      <c r="B232" s="427"/>
      <c r="C232" s="497"/>
      <c r="F232" s="444"/>
      <c r="G232" s="444"/>
      <c r="H232" s="499"/>
      <c r="I232" s="501"/>
    </row>
    <row r="233" spans="2:9" s="402" customFormat="1" ht="14.5" x14ac:dyDescent="0.25">
      <c r="B233" s="427"/>
      <c r="C233" s="497" t="s">
        <v>119</v>
      </c>
      <c r="F233" s="444" t="s">
        <v>314</v>
      </c>
      <c r="G233" s="444">
        <v>150</v>
      </c>
      <c r="H233" s="526"/>
      <c r="I233" s="501">
        <f>H233*G233</f>
        <v>0</v>
      </c>
    </row>
    <row r="234" spans="2:9" s="402" customFormat="1" ht="12.5" x14ac:dyDescent="0.25">
      <c r="B234" s="427"/>
      <c r="C234" s="497"/>
      <c r="F234" s="444"/>
      <c r="G234" s="444"/>
      <c r="H234" s="499"/>
      <c r="I234" s="501"/>
    </row>
    <row r="235" spans="2:9" s="402" customFormat="1" ht="14.5" x14ac:dyDescent="0.25">
      <c r="B235" s="427"/>
      <c r="C235" s="497" t="s">
        <v>337</v>
      </c>
      <c r="F235" s="444" t="s">
        <v>314</v>
      </c>
      <c r="G235" s="444"/>
      <c r="H235" s="499"/>
      <c r="I235" s="501"/>
    </row>
    <row r="236" spans="2:9" s="402" customFormat="1" ht="12.5" x14ac:dyDescent="0.25">
      <c r="B236" s="427"/>
      <c r="C236" s="497" t="s">
        <v>38</v>
      </c>
      <c r="F236" s="444"/>
      <c r="G236" s="444"/>
      <c r="H236" s="499"/>
      <c r="I236" s="501"/>
    </row>
    <row r="237" spans="2:9" s="402" customFormat="1" ht="13" x14ac:dyDescent="0.25">
      <c r="B237" s="430">
        <v>22.02</v>
      </c>
      <c r="C237" s="492" t="s">
        <v>120</v>
      </c>
      <c r="F237" s="444"/>
      <c r="G237" s="444"/>
      <c r="H237" s="499"/>
      <c r="I237" s="501"/>
    </row>
    <row r="238" spans="2:9" s="402" customFormat="1" ht="12.5" x14ac:dyDescent="0.25">
      <c r="B238" s="427"/>
      <c r="C238" s="497"/>
      <c r="F238" s="444"/>
      <c r="G238" s="444"/>
      <c r="H238" s="499"/>
      <c r="I238" s="501"/>
    </row>
    <row r="239" spans="2:9" s="402" customFormat="1" ht="14.5" x14ac:dyDescent="0.25">
      <c r="B239" s="427"/>
      <c r="C239" s="497" t="s">
        <v>121</v>
      </c>
      <c r="F239" s="444" t="s">
        <v>314</v>
      </c>
      <c r="G239" s="444">
        <v>100</v>
      </c>
      <c r="H239" s="526"/>
      <c r="I239" s="501">
        <f>H239*G239</f>
        <v>0</v>
      </c>
    </row>
    <row r="240" spans="2:9" s="402" customFormat="1" ht="12.5" x14ac:dyDescent="0.25">
      <c r="B240" s="427"/>
      <c r="C240" s="497"/>
      <c r="F240" s="444"/>
      <c r="G240" s="444"/>
      <c r="H240" s="499"/>
      <c r="I240" s="501"/>
    </row>
    <row r="241" spans="2:9" s="402" customFormat="1" ht="14.5" x14ac:dyDescent="0.25">
      <c r="B241" s="427"/>
      <c r="C241" s="529" t="s">
        <v>122</v>
      </c>
      <c r="D241" s="530"/>
      <c r="F241" s="444" t="s">
        <v>314</v>
      </c>
      <c r="G241" s="444"/>
      <c r="H241" s="499"/>
      <c r="I241" s="501"/>
    </row>
    <row r="242" spans="2:9" s="402" customFormat="1" ht="12.5" x14ac:dyDescent="0.25">
      <c r="B242" s="427"/>
      <c r="C242" s="497"/>
      <c r="F242" s="444"/>
      <c r="G242" s="444"/>
      <c r="H242" s="499"/>
      <c r="I242" s="501"/>
    </row>
    <row r="243" spans="2:9" s="402" customFormat="1" ht="13" x14ac:dyDescent="0.25">
      <c r="B243" s="430" t="s">
        <v>123</v>
      </c>
      <c r="C243" s="492" t="s">
        <v>124</v>
      </c>
      <c r="F243" s="444"/>
      <c r="G243" s="444"/>
      <c r="H243" s="499"/>
      <c r="I243" s="501"/>
    </row>
    <row r="244" spans="2:9" s="402" customFormat="1" ht="12.5" x14ac:dyDescent="0.25">
      <c r="B244" s="427"/>
      <c r="C244" s="497"/>
      <c r="F244" s="444"/>
      <c r="G244" s="444"/>
      <c r="H244" s="499"/>
      <c r="I244" s="501"/>
    </row>
    <row r="245" spans="2:9" s="402" customFormat="1" ht="12.5" x14ac:dyDescent="0.25">
      <c r="B245" s="427"/>
      <c r="C245" s="497" t="s">
        <v>338</v>
      </c>
      <c r="F245" s="444"/>
      <c r="G245" s="444"/>
      <c r="H245" s="499"/>
      <c r="I245" s="501"/>
    </row>
    <row r="246" spans="2:9" s="402" customFormat="1" ht="12.5" x14ac:dyDescent="0.25">
      <c r="B246" s="427"/>
      <c r="C246" s="497"/>
      <c r="F246" s="444"/>
      <c r="G246" s="444"/>
      <c r="H246" s="499"/>
      <c r="I246" s="501"/>
    </row>
    <row r="247" spans="2:9" s="402" customFormat="1" ht="12.5" x14ac:dyDescent="0.25">
      <c r="B247" s="427"/>
      <c r="C247" s="497" t="s">
        <v>126</v>
      </c>
      <c r="F247" s="444" t="s">
        <v>106</v>
      </c>
      <c r="G247" s="444"/>
      <c r="H247" s="526"/>
      <c r="I247" s="501">
        <f>H247*G247</f>
        <v>0</v>
      </c>
    </row>
    <row r="248" spans="2:9" s="402" customFormat="1" ht="12.5" x14ac:dyDescent="0.25">
      <c r="B248" s="427"/>
      <c r="C248" s="497" t="s">
        <v>127</v>
      </c>
      <c r="F248" s="444" t="s">
        <v>106</v>
      </c>
      <c r="G248" s="444">
        <v>50</v>
      </c>
      <c r="H248" s="526"/>
      <c r="I248" s="501">
        <f>H248*G248</f>
        <v>0</v>
      </c>
    </row>
    <row r="249" spans="2:9" s="402" customFormat="1" ht="12.5" x14ac:dyDescent="0.25">
      <c r="B249" s="427"/>
      <c r="C249" s="497"/>
      <c r="F249" s="444"/>
      <c r="G249" s="444"/>
      <c r="H249" s="499"/>
      <c r="I249" s="501"/>
    </row>
    <row r="250" spans="2:9" s="402" customFormat="1" ht="70.5" customHeight="1" x14ac:dyDescent="0.25">
      <c r="B250" s="427"/>
      <c r="C250" s="701" t="s">
        <v>339</v>
      </c>
      <c r="D250" s="702"/>
      <c r="E250" s="703"/>
      <c r="F250" s="444" t="s">
        <v>313</v>
      </c>
      <c r="G250" s="444"/>
      <c r="H250" s="526"/>
      <c r="I250" s="501">
        <f>G250*H250</f>
        <v>0</v>
      </c>
    </row>
    <row r="251" spans="2:9" s="402" customFormat="1" ht="12.5" x14ac:dyDescent="0.25">
      <c r="B251" s="427"/>
      <c r="C251" s="497"/>
      <c r="F251" s="444"/>
      <c r="G251" s="444"/>
      <c r="H251" s="499"/>
      <c r="I251" s="501"/>
    </row>
    <row r="252" spans="2:9" s="402" customFormat="1" ht="13" x14ac:dyDescent="0.25">
      <c r="B252" s="430">
        <v>22.04</v>
      </c>
      <c r="C252" s="492" t="s">
        <v>340</v>
      </c>
      <c r="F252" s="444"/>
      <c r="G252" s="444"/>
      <c r="H252" s="499"/>
      <c r="I252" s="501"/>
    </row>
    <row r="253" spans="2:9" s="402" customFormat="1" ht="12.5" x14ac:dyDescent="0.25">
      <c r="B253" s="427"/>
      <c r="C253" s="497"/>
      <c r="F253" s="444"/>
      <c r="G253" s="444"/>
      <c r="H253" s="499"/>
      <c r="I253" s="501"/>
    </row>
    <row r="254" spans="2:9" s="402" customFormat="1" ht="12.5" x14ac:dyDescent="0.25">
      <c r="B254" s="427"/>
      <c r="C254" s="497" t="s">
        <v>341</v>
      </c>
      <c r="F254" s="444" t="s">
        <v>106</v>
      </c>
      <c r="G254" s="444"/>
      <c r="H254" s="499"/>
      <c r="I254" s="501"/>
    </row>
    <row r="255" spans="2:9" s="402" customFormat="1" ht="12.5" x14ac:dyDescent="0.25">
      <c r="B255" s="427"/>
      <c r="C255" s="497"/>
      <c r="F255" s="444"/>
      <c r="G255" s="444"/>
      <c r="H255" s="499"/>
      <c r="I255" s="501"/>
    </row>
    <row r="256" spans="2:9" s="402" customFormat="1" ht="12.5" x14ac:dyDescent="0.25">
      <c r="B256" s="427"/>
      <c r="C256" s="497" t="s">
        <v>342</v>
      </c>
      <c r="F256" s="444" t="s">
        <v>17</v>
      </c>
      <c r="G256" s="444"/>
      <c r="H256" s="499"/>
      <c r="I256" s="501"/>
    </row>
    <row r="257" spans="2:9" s="402" customFormat="1" ht="12.5" x14ac:dyDescent="0.25">
      <c r="B257" s="427"/>
      <c r="C257" s="497"/>
      <c r="F257" s="444"/>
      <c r="G257" s="444"/>
      <c r="H257" s="499"/>
      <c r="I257" s="501"/>
    </row>
    <row r="258" spans="2:9" s="402" customFormat="1" ht="12.5" x14ac:dyDescent="0.25">
      <c r="B258" s="435"/>
      <c r="C258" s="497" t="s">
        <v>343</v>
      </c>
      <c r="F258" s="444" t="s">
        <v>17</v>
      </c>
      <c r="G258" s="444"/>
      <c r="H258" s="499"/>
      <c r="I258" s="501"/>
    </row>
    <row r="259" spans="2:9" s="402" customFormat="1" ht="12.5" x14ac:dyDescent="0.25">
      <c r="B259" s="435"/>
      <c r="C259" s="497"/>
      <c r="F259" s="444"/>
      <c r="G259" s="531"/>
      <c r="H259" s="495"/>
      <c r="I259" s="501"/>
    </row>
    <row r="260" spans="2:9" s="402" customFormat="1" ht="13" x14ac:dyDescent="0.25">
      <c r="B260" s="430">
        <v>22.13</v>
      </c>
      <c r="C260" s="492" t="s">
        <v>344</v>
      </c>
      <c r="F260" s="444" t="s">
        <v>106</v>
      </c>
      <c r="G260" s="531"/>
      <c r="H260" s="495"/>
      <c r="I260" s="501"/>
    </row>
    <row r="261" spans="2:9" s="402" customFormat="1" ht="12.5" x14ac:dyDescent="0.25">
      <c r="B261" s="435"/>
      <c r="C261" s="497" t="s">
        <v>345</v>
      </c>
      <c r="F261" s="444"/>
      <c r="G261" s="531"/>
      <c r="H261" s="495"/>
      <c r="I261" s="501"/>
    </row>
    <row r="262" spans="2:9" s="402" customFormat="1" ht="12.5" x14ac:dyDescent="0.25">
      <c r="B262" s="435"/>
      <c r="C262" s="497"/>
      <c r="F262" s="444"/>
      <c r="G262" s="531"/>
      <c r="H262" s="495"/>
      <c r="I262" s="501"/>
    </row>
    <row r="263" spans="2:9" s="402" customFormat="1" ht="12.5" x14ac:dyDescent="0.25">
      <c r="B263" s="435"/>
      <c r="C263" s="497"/>
      <c r="F263" s="444"/>
      <c r="G263" s="532"/>
      <c r="H263" s="495"/>
      <c r="I263" s="501"/>
    </row>
    <row r="264" spans="2:9" s="402" customFormat="1" ht="13" x14ac:dyDescent="0.25">
      <c r="B264" s="430" t="s">
        <v>132</v>
      </c>
      <c r="C264" s="492" t="s">
        <v>133</v>
      </c>
      <c r="F264" s="444"/>
      <c r="G264" s="532"/>
      <c r="H264" s="495"/>
      <c r="I264" s="501"/>
    </row>
    <row r="265" spans="2:9" s="402" customFormat="1" ht="12.5" x14ac:dyDescent="0.25">
      <c r="B265" s="435"/>
      <c r="C265" s="497"/>
      <c r="F265" s="444"/>
      <c r="G265" s="532"/>
      <c r="H265" s="495"/>
      <c r="I265" s="501"/>
    </row>
    <row r="266" spans="2:9" s="402" customFormat="1" ht="12.5" x14ac:dyDescent="0.25">
      <c r="B266" s="435"/>
      <c r="C266" s="497" t="s">
        <v>121</v>
      </c>
      <c r="F266" s="444" t="s">
        <v>54</v>
      </c>
      <c r="G266" s="531"/>
      <c r="H266" s="495"/>
      <c r="I266" s="501"/>
    </row>
    <row r="267" spans="2:9" s="402" customFormat="1" ht="12.5" x14ac:dyDescent="0.25">
      <c r="B267" s="435"/>
      <c r="C267" s="497"/>
      <c r="F267" s="444"/>
      <c r="G267" s="532"/>
      <c r="H267" s="495"/>
      <c r="I267" s="501"/>
    </row>
    <row r="268" spans="2:9" s="402" customFormat="1" ht="12.5" x14ac:dyDescent="0.25">
      <c r="B268" s="435"/>
      <c r="C268" s="497" t="s">
        <v>122</v>
      </c>
      <c r="F268" s="444" t="s">
        <v>54</v>
      </c>
      <c r="G268" s="531"/>
      <c r="H268" s="495"/>
      <c r="I268" s="501"/>
    </row>
    <row r="269" spans="2:9" s="402" customFormat="1" ht="12.5" x14ac:dyDescent="0.25">
      <c r="B269" s="435"/>
      <c r="C269" s="497"/>
      <c r="F269" s="444"/>
      <c r="G269" s="532"/>
      <c r="H269" s="495"/>
      <c r="I269" s="494"/>
    </row>
    <row r="270" spans="2:9" s="402" customFormat="1" ht="12.5" x14ac:dyDescent="0.25">
      <c r="B270" s="435"/>
      <c r="C270" s="497" t="s">
        <v>355</v>
      </c>
      <c r="F270" s="444" t="s">
        <v>54</v>
      </c>
      <c r="G270" s="532"/>
      <c r="H270" s="495"/>
      <c r="I270" s="494"/>
    </row>
    <row r="271" spans="2:9" s="402" customFormat="1" ht="12.5" x14ac:dyDescent="0.25">
      <c r="B271" s="435"/>
      <c r="C271" s="497" t="s">
        <v>356</v>
      </c>
      <c r="F271" s="444"/>
      <c r="G271" s="531"/>
      <c r="H271" s="495"/>
      <c r="I271" s="494"/>
    </row>
    <row r="272" spans="2:9" s="402" customFormat="1" ht="12.5" x14ac:dyDescent="0.25">
      <c r="B272" s="435"/>
      <c r="C272" s="497"/>
      <c r="F272" s="444"/>
      <c r="G272" s="531"/>
      <c r="H272" s="495"/>
      <c r="I272" s="494"/>
    </row>
    <row r="273" spans="2:9" s="402" customFormat="1" ht="12.5" x14ac:dyDescent="0.25">
      <c r="B273" s="435"/>
      <c r="C273" s="497" t="s">
        <v>357</v>
      </c>
      <c r="F273" s="444" t="s">
        <v>54</v>
      </c>
      <c r="G273" s="531"/>
      <c r="H273" s="495"/>
      <c r="I273" s="494"/>
    </row>
    <row r="274" spans="2:9" s="402" customFormat="1" ht="12.5" x14ac:dyDescent="0.25">
      <c r="B274" s="435"/>
      <c r="C274" s="497"/>
      <c r="F274" s="444"/>
      <c r="G274" s="531"/>
      <c r="H274" s="495"/>
      <c r="I274" s="494"/>
    </row>
    <row r="275" spans="2:9" s="402" customFormat="1" ht="13" x14ac:dyDescent="0.25">
      <c r="B275" s="430" t="s">
        <v>134</v>
      </c>
      <c r="C275" s="492" t="s">
        <v>135</v>
      </c>
      <c r="D275" s="411"/>
      <c r="F275" s="444"/>
      <c r="G275" s="531"/>
      <c r="H275" s="495"/>
      <c r="I275" s="501"/>
    </row>
    <row r="276" spans="2:9" s="402" customFormat="1" ht="12.5" x14ac:dyDescent="0.25">
      <c r="B276" s="427"/>
      <c r="C276" s="497"/>
      <c r="F276" s="444"/>
      <c r="G276" s="531"/>
      <c r="H276" s="495"/>
      <c r="I276" s="501"/>
    </row>
    <row r="277" spans="2:9" s="402" customFormat="1" ht="12.5" x14ac:dyDescent="0.25">
      <c r="B277" s="427"/>
      <c r="C277" s="497" t="s">
        <v>136</v>
      </c>
      <c r="F277" s="444" t="s">
        <v>38</v>
      </c>
      <c r="G277" s="531"/>
      <c r="H277" s="495"/>
      <c r="I277" s="501"/>
    </row>
    <row r="278" spans="2:9" s="402" customFormat="1" ht="12.5" x14ac:dyDescent="0.25">
      <c r="B278" s="427"/>
      <c r="C278" s="497"/>
      <c r="F278" s="444"/>
      <c r="G278" s="531"/>
      <c r="H278" s="495"/>
      <c r="I278" s="501"/>
    </row>
    <row r="279" spans="2:9" s="402" customFormat="1" ht="12.5" x14ac:dyDescent="0.25">
      <c r="B279" s="427"/>
      <c r="C279" s="497" t="s">
        <v>358</v>
      </c>
      <c r="F279" s="444" t="s">
        <v>106</v>
      </c>
      <c r="G279" s="531">
        <f>50*2</f>
        <v>100</v>
      </c>
      <c r="H279" s="495"/>
      <c r="I279" s="501">
        <f>H279*G279</f>
        <v>0</v>
      </c>
    </row>
    <row r="280" spans="2:9" s="402" customFormat="1" ht="12.5" x14ac:dyDescent="0.25">
      <c r="B280" s="427"/>
      <c r="C280" s="497"/>
      <c r="F280" s="444"/>
      <c r="G280" s="531"/>
      <c r="H280" s="495"/>
      <c r="I280" s="501"/>
    </row>
    <row r="281" spans="2:9" s="402" customFormat="1" ht="12.5" x14ac:dyDescent="0.25">
      <c r="B281" s="427"/>
      <c r="C281" s="497" t="s">
        <v>138</v>
      </c>
      <c r="F281" s="444" t="s">
        <v>106</v>
      </c>
      <c r="G281" s="531">
        <v>150</v>
      </c>
      <c r="H281" s="495"/>
      <c r="I281" s="501">
        <f>H281*G281</f>
        <v>0</v>
      </c>
    </row>
    <row r="282" spans="2:9" s="402" customFormat="1" ht="12.5" x14ac:dyDescent="0.25">
      <c r="B282" s="427"/>
      <c r="C282" s="497"/>
      <c r="F282" s="444"/>
      <c r="G282" s="531"/>
      <c r="H282" s="495"/>
      <c r="I282" s="501"/>
    </row>
    <row r="283" spans="2:9" s="402" customFormat="1" ht="12.5" x14ac:dyDescent="0.25">
      <c r="B283" s="427"/>
      <c r="C283" s="497" t="s">
        <v>358</v>
      </c>
      <c r="F283" s="444" t="s">
        <v>361</v>
      </c>
      <c r="G283" s="531"/>
      <c r="H283" s="495"/>
      <c r="I283" s="501"/>
    </row>
    <row r="284" spans="2:9" s="402" customFormat="1" ht="12.5" x14ac:dyDescent="0.25">
      <c r="B284" s="427"/>
      <c r="C284" s="497"/>
      <c r="F284" s="444"/>
      <c r="G284" s="531"/>
      <c r="H284" s="495"/>
      <c r="I284" s="501"/>
    </row>
    <row r="285" spans="2:9" s="402" customFormat="1" ht="12.5" x14ac:dyDescent="0.25">
      <c r="B285" s="427"/>
      <c r="C285" s="497" t="s">
        <v>138</v>
      </c>
      <c r="F285" s="444" t="s">
        <v>106</v>
      </c>
      <c r="G285" s="531"/>
      <c r="H285" s="495"/>
      <c r="I285" s="501"/>
    </row>
    <row r="286" spans="2:9" s="402" customFormat="1" ht="13" thickBot="1" x14ac:dyDescent="0.3">
      <c r="B286" s="533"/>
      <c r="C286" s="497"/>
      <c r="F286" s="444"/>
      <c r="G286" s="534"/>
      <c r="H286" s="495"/>
      <c r="I286" s="429"/>
    </row>
    <row r="287" spans="2:9" s="402" customFormat="1" ht="16" thickBot="1" x14ac:dyDescent="0.3">
      <c r="B287" s="535" t="s">
        <v>142</v>
      </c>
      <c r="C287" s="536"/>
      <c r="D287" s="536"/>
      <c r="E287" s="536"/>
      <c r="F287" s="536"/>
      <c r="G287" s="537"/>
      <c r="H287" s="536"/>
      <c r="I287" s="538">
        <f>SUM(I227:I286)</f>
        <v>0</v>
      </c>
    </row>
    <row r="288" spans="2:9" s="402" customFormat="1" ht="15.5" x14ac:dyDescent="0.25">
      <c r="B288" s="484"/>
      <c r="C288" s="424"/>
      <c r="D288" s="424"/>
      <c r="E288" s="424"/>
      <c r="F288" s="424"/>
      <c r="G288" s="457"/>
      <c r="H288" s="424"/>
      <c r="I288" s="461"/>
    </row>
    <row r="289" spans="2:9" s="402" customFormat="1" ht="13.5" thickBot="1" x14ac:dyDescent="0.3">
      <c r="B289" s="419"/>
      <c r="C289" s="462"/>
      <c r="D289" s="462"/>
      <c r="E289" s="462"/>
      <c r="F289" s="464"/>
      <c r="G289" s="462"/>
      <c r="H289" s="462"/>
      <c r="I289" s="511"/>
    </row>
    <row r="290" spans="2:9" s="402" customFormat="1" ht="13" x14ac:dyDescent="0.25">
      <c r="B290" s="413" t="s">
        <v>2</v>
      </c>
      <c r="C290" s="414" t="s">
        <v>3</v>
      </c>
      <c r="D290" s="414"/>
      <c r="E290" s="414"/>
      <c r="F290" s="415" t="s">
        <v>4</v>
      </c>
      <c r="G290" s="415" t="s">
        <v>5</v>
      </c>
      <c r="H290" s="416" t="s">
        <v>6</v>
      </c>
      <c r="I290" s="417" t="s">
        <v>7</v>
      </c>
    </row>
    <row r="291" spans="2:9" s="402" customFormat="1" ht="13.5" thickBot="1" x14ac:dyDescent="0.3">
      <c r="B291" s="418"/>
      <c r="C291" s="419"/>
      <c r="D291" s="419"/>
      <c r="E291" s="419"/>
      <c r="F291" s="420"/>
      <c r="G291" s="420"/>
      <c r="H291" s="421" t="s">
        <v>8</v>
      </c>
      <c r="I291" s="422" t="s">
        <v>8</v>
      </c>
    </row>
    <row r="292" spans="2:9" s="402" customFormat="1" ht="13" x14ac:dyDescent="0.25">
      <c r="B292" s="541"/>
      <c r="C292" s="542"/>
      <c r="D292" s="542"/>
      <c r="E292" s="542"/>
      <c r="F292" s="542"/>
      <c r="G292" s="542"/>
      <c r="H292" s="543"/>
      <c r="I292" s="544"/>
    </row>
    <row r="293" spans="2:9" s="402" customFormat="1" ht="12.5" x14ac:dyDescent="0.25">
      <c r="B293" s="508"/>
      <c r="C293" s="497"/>
      <c r="F293" s="444"/>
      <c r="G293" s="534"/>
      <c r="H293" s="495"/>
      <c r="I293" s="501"/>
    </row>
    <row r="294" spans="2:9" s="402" customFormat="1" ht="13" x14ac:dyDescent="0.25">
      <c r="B294" s="490">
        <v>2500</v>
      </c>
      <c r="C294" s="492" t="s">
        <v>152</v>
      </c>
      <c r="F294" s="444"/>
      <c r="G294" s="534"/>
      <c r="H294" s="495"/>
      <c r="I294" s="501"/>
    </row>
    <row r="295" spans="2:9" s="402" customFormat="1" ht="12.5" x14ac:dyDescent="0.25">
      <c r="B295" s="508"/>
      <c r="C295" s="497"/>
      <c r="F295" s="444"/>
      <c r="G295" s="534"/>
      <c r="H295" s="495"/>
      <c r="I295" s="501"/>
    </row>
    <row r="296" spans="2:9" s="402" customFormat="1" ht="12.5" x14ac:dyDescent="0.25">
      <c r="B296" s="533">
        <v>25.01</v>
      </c>
      <c r="C296" s="497" t="s">
        <v>364</v>
      </c>
      <c r="F296" s="444"/>
      <c r="G296" s="534"/>
      <c r="H296" s="495"/>
      <c r="I296" s="501"/>
    </row>
    <row r="297" spans="2:9" s="402" customFormat="1" ht="12.5" x14ac:dyDescent="0.25">
      <c r="B297" s="508"/>
      <c r="C297" s="497"/>
      <c r="F297" s="444"/>
      <c r="G297" s="534"/>
      <c r="H297" s="495"/>
      <c r="I297" s="501"/>
    </row>
    <row r="298" spans="2:9" s="402" customFormat="1" ht="12.5" x14ac:dyDescent="0.25">
      <c r="B298" s="508"/>
      <c r="C298" s="497" t="s">
        <v>365</v>
      </c>
      <c r="F298" s="444"/>
      <c r="G298" s="534"/>
      <c r="H298" s="495"/>
      <c r="I298" s="501"/>
    </row>
    <row r="299" spans="2:9" s="402" customFormat="1" ht="12.5" x14ac:dyDescent="0.25">
      <c r="B299" s="508"/>
      <c r="C299" s="497"/>
      <c r="F299" s="444"/>
      <c r="G299" s="534"/>
      <c r="H299" s="495"/>
      <c r="I299" s="501"/>
    </row>
    <row r="300" spans="2:9" s="402" customFormat="1" ht="12.5" x14ac:dyDescent="0.25">
      <c r="B300" s="508"/>
      <c r="C300" s="497" t="s">
        <v>366</v>
      </c>
      <c r="F300" s="444" t="s">
        <v>146</v>
      </c>
      <c r="G300" s="534"/>
      <c r="H300" s="495"/>
      <c r="I300" s="501"/>
    </row>
    <row r="301" spans="2:9" s="402" customFormat="1" ht="12.5" x14ac:dyDescent="0.25">
      <c r="B301" s="508"/>
      <c r="C301" s="497"/>
      <c r="F301" s="444"/>
      <c r="G301" s="534"/>
      <c r="H301" s="495"/>
      <c r="I301" s="501"/>
    </row>
    <row r="302" spans="2:9" s="402" customFormat="1" ht="12.5" x14ac:dyDescent="0.25">
      <c r="B302" s="508"/>
      <c r="C302" s="497" t="s">
        <v>367</v>
      </c>
      <c r="F302" s="444" t="s">
        <v>146</v>
      </c>
      <c r="G302" s="534"/>
      <c r="H302" s="495"/>
      <c r="I302" s="501"/>
    </row>
    <row r="303" spans="2:9" s="402" customFormat="1" ht="12.5" x14ac:dyDescent="0.25">
      <c r="B303" s="533"/>
      <c r="C303" s="497"/>
      <c r="F303" s="444"/>
      <c r="G303" s="534"/>
      <c r="H303" s="495"/>
      <c r="I303" s="501"/>
    </row>
    <row r="304" spans="2:9" s="402" customFormat="1" ht="12.5" x14ac:dyDescent="0.25">
      <c r="B304" s="508"/>
      <c r="C304" s="497" t="s">
        <v>368</v>
      </c>
      <c r="F304" s="444" t="s">
        <v>146</v>
      </c>
      <c r="G304" s="444"/>
      <c r="H304" s="495"/>
      <c r="I304" s="501"/>
    </row>
    <row r="305" spans="2:9" s="402" customFormat="1" ht="12.5" x14ac:dyDescent="0.25">
      <c r="B305" s="508"/>
      <c r="C305" s="506"/>
      <c r="F305" s="428"/>
      <c r="G305" s="444"/>
      <c r="H305" s="495"/>
      <c r="I305" s="501"/>
    </row>
    <row r="306" spans="2:9" s="402" customFormat="1" ht="12.5" x14ac:dyDescent="0.25">
      <c r="B306" s="533" t="s">
        <v>153</v>
      </c>
      <c r="C306" s="497" t="s">
        <v>154</v>
      </c>
      <c r="F306" s="444" t="s">
        <v>146</v>
      </c>
      <c r="G306" s="444"/>
      <c r="H306" s="495"/>
      <c r="I306" s="501">
        <f>G306*H306</f>
        <v>0</v>
      </c>
    </row>
    <row r="307" spans="2:9" s="402" customFormat="1" ht="12.5" x14ac:dyDescent="0.25">
      <c r="B307" s="508"/>
      <c r="C307" s="497"/>
      <c r="F307" s="444"/>
      <c r="G307" s="444"/>
      <c r="H307" s="495"/>
      <c r="I307" s="501"/>
    </row>
    <row r="308" spans="2:9" s="402" customFormat="1" ht="12.5" x14ac:dyDescent="0.25">
      <c r="B308" s="533">
        <v>25.02</v>
      </c>
      <c r="C308" s="497" t="s">
        <v>155</v>
      </c>
      <c r="F308" s="444"/>
      <c r="G308" s="444"/>
      <c r="H308" s="495"/>
      <c r="I308" s="501"/>
    </row>
    <row r="309" spans="2:9" s="402" customFormat="1" ht="12.5" x14ac:dyDescent="0.25">
      <c r="B309" s="508"/>
      <c r="C309" s="497"/>
      <c r="F309" s="444"/>
      <c r="G309" s="444"/>
      <c r="H309" s="495"/>
      <c r="I309" s="501"/>
    </row>
    <row r="310" spans="2:9" s="402" customFormat="1" ht="14.5" x14ac:dyDescent="0.25">
      <c r="B310" s="508"/>
      <c r="C310" s="497" t="s">
        <v>156</v>
      </c>
      <c r="F310" s="444" t="s">
        <v>314</v>
      </c>
      <c r="G310" s="444"/>
      <c r="H310" s="495"/>
      <c r="I310" s="501">
        <f>G310*H310</f>
        <v>0</v>
      </c>
    </row>
    <row r="311" spans="2:9" s="402" customFormat="1" ht="12.5" x14ac:dyDescent="0.25">
      <c r="B311" s="508"/>
      <c r="C311" s="497"/>
      <c r="F311" s="444"/>
      <c r="G311" s="444"/>
      <c r="H311" s="495"/>
      <c r="I311" s="501"/>
    </row>
    <row r="312" spans="2:9" s="402" customFormat="1" ht="14.5" x14ac:dyDescent="0.25">
      <c r="B312" s="508"/>
      <c r="C312" s="497" t="s">
        <v>157</v>
      </c>
      <c r="F312" s="444" t="s">
        <v>314</v>
      </c>
      <c r="G312" s="444"/>
      <c r="H312" s="495"/>
      <c r="I312" s="501">
        <f>G312*H312</f>
        <v>0</v>
      </c>
    </row>
    <row r="313" spans="2:9" s="402" customFormat="1" ht="12.5" x14ac:dyDescent="0.25">
      <c r="B313" s="508"/>
      <c r="C313" s="497"/>
      <c r="F313" s="444"/>
      <c r="G313" s="444"/>
      <c r="H313" s="495"/>
      <c r="I313" s="501"/>
    </row>
    <row r="314" spans="2:9" s="402" customFormat="1" ht="12.5" x14ac:dyDescent="0.25">
      <c r="B314" s="508"/>
      <c r="C314" s="497" t="s">
        <v>235</v>
      </c>
      <c r="F314" s="444"/>
      <c r="G314" s="444"/>
      <c r="H314" s="495"/>
      <c r="I314" s="501"/>
    </row>
    <row r="315" spans="2:9" s="402" customFormat="1" ht="12.5" x14ac:dyDescent="0.25">
      <c r="B315" s="508"/>
      <c r="C315" s="497"/>
      <c r="F315" s="444"/>
      <c r="G315" s="444"/>
      <c r="H315" s="495"/>
      <c r="I315" s="501"/>
    </row>
    <row r="316" spans="2:9" s="402" customFormat="1" ht="14.5" x14ac:dyDescent="0.25">
      <c r="B316" s="508"/>
      <c r="C316" s="497" t="s">
        <v>236</v>
      </c>
      <c r="F316" s="444" t="s">
        <v>314</v>
      </c>
      <c r="G316" s="444"/>
      <c r="H316" s="495"/>
      <c r="I316" s="501"/>
    </row>
    <row r="317" spans="2:9" s="402" customFormat="1" ht="12.5" x14ac:dyDescent="0.25">
      <c r="B317" s="508"/>
      <c r="C317" s="497"/>
      <c r="F317" s="444"/>
      <c r="G317" s="444"/>
      <c r="H317" s="495"/>
      <c r="I317" s="501"/>
    </row>
    <row r="318" spans="2:9" s="402" customFormat="1" ht="14.5" x14ac:dyDescent="0.25">
      <c r="B318" s="508"/>
      <c r="C318" s="497" t="s">
        <v>237</v>
      </c>
      <c r="F318" s="444" t="s">
        <v>314</v>
      </c>
      <c r="G318" s="444"/>
      <c r="H318" s="495"/>
      <c r="I318" s="501"/>
    </row>
    <row r="319" spans="2:9" s="402" customFormat="1" ht="12.5" x14ac:dyDescent="0.25">
      <c r="B319" s="508"/>
      <c r="C319" s="497"/>
      <c r="F319" s="444"/>
      <c r="G319" s="444"/>
      <c r="H319" s="495"/>
      <c r="I319" s="501"/>
    </row>
    <row r="320" spans="2:9" s="402" customFormat="1" ht="12.5" x14ac:dyDescent="0.25">
      <c r="B320" s="508"/>
      <c r="C320" s="497" t="s">
        <v>238</v>
      </c>
      <c r="F320" s="444" t="s">
        <v>146</v>
      </c>
      <c r="G320" s="444"/>
      <c r="H320" s="495"/>
      <c r="I320" s="501"/>
    </row>
    <row r="321" spans="2:9" s="402" customFormat="1" ht="12.5" x14ac:dyDescent="0.25">
      <c r="B321" s="508"/>
      <c r="C321" s="497"/>
      <c r="F321" s="444"/>
      <c r="G321" s="444"/>
      <c r="H321" s="495"/>
      <c r="I321" s="501"/>
    </row>
    <row r="322" spans="2:9" s="402" customFormat="1" ht="12.5" x14ac:dyDescent="0.25">
      <c r="B322" s="533">
        <v>25.03</v>
      </c>
      <c r="C322" s="497" t="s">
        <v>158</v>
      </c>
      <c r="F322" s="444"/>
      <c r="G322" s="444"/>
      <c r="H322" s="495"/>
      <c r="I322" s="501"/>
    </row>
    <row r="323" spans="2:9" s="402" customFormat="1" ht="12.5" x14ac:dyDescent="0.25">
      <c r="B323" s="533"/>
      <c r="C323" s="497"/>
      <c r="F323" s="444"/>
      <c r="G323" s="444"/>
      <c r="H323" s="495"/>
      <c r="I323" s="501"/>
    </row>
    <row r="324" spans="2:9" s="402" customFormat="1" ht="12.5" x14ac:dyDescent="0.25">
      <c r="B324" s="533"/>
      <c r="C324" s="497" t="s">
        <v>369</v>
      </c>
      <c r="F324" s="444" t="s">
        <v>54</v>
      </c>
      <c r="G324" s="444"/>
      <c r="H324" s="495"/>
      <c r="I324" s="501"/>
    </row>
    <row r="325" spans="2:9" s="402" customFormat="1" ht="12.5" x14ac:dyDescent="0.25">
      <c r="B325" s="533"/>
      <c r="C325" s="497"/>
      <c r="F325" s="444"/>
      <c r="G325" s="444"/>
      <c r="H325" s="495"/>
      <c r="I325" s="501"/>
    </row>
    <row r="326" spans="2:9" s="402" customFormat="1" ht="12.5" x14ac:dyDescent="0.25">
      <c r="B326" s="533"/>
      <c r="C326" s="497" t="s">
        <v>159</v>
      </c>
      <c r="F326" s="444" t="s">
        <v>54</v>
      </c>
      <c r="G326" s="444">
        <v>15</v>
      </c>
      <c r="H326" s="495"/>
      <c r="I326" s="501">
        <f>G326*H326</f>
        <v>0</v>
      </c>
    </row>
    <row r="327" spans="2:9" s="402" customFormat="1" ht="12.5" x14ac:dyDescent="0.25">
      <c r="B327" s="533"/>
      <c r="C327" s="497"/>
      <c r="F327" s="444"/>
      <c r="G327" s="497"/>
      <c r="H327" s="495"/>
      <c r="I327" s="501"/>
    </row>
    <row r="328" spans="2:9" s="402" customFormat="1" ht="12.5" x14ac:dyDescent="0.25">
      <c r="B328" s="533">
        <v>25.06</v>
      </c>
      <c r="C328" s="497" t="s">
        <v>370</v>
      </c>
      <c r="F328" s="444"/>
      <c r="G328" s="506"/>
      <c r="H328" s="495"/>
      <c r="I328" s="501"/>
    </row>
    <row r="329" spans="2:9" s="402" customFormat="1" ht="12.5" x14ac:dyDescent="0.25">
      <c r="B329" s="533"/>
      <c r="C329" s="497"/>
      <c r="F329" s="444"/>
      <c r="G329" s="506"/>
      <c r="H329" s="495"/>
      <c r="I329" s="501"/>
    </row>
    <row r="330" spans="2:9" s="402" customFormat="1" ht="12.5" x14ac:dyDescent="0.25">
      <c r="B330" s="496"/>
      <c r="C330" s="497" t="s">
        <v>371</v>
      </c>
      <c r="F330" s="444" t="s">
        <v>294</v>
      </c>
      <c r="G330" s="444"/>
      <c r="H330" s="495"/>
      <c r="I330" s="501"/>
    </row>
    <row r="331" spans="2:9" s="402" customFormat="1" ht="12.5" x14ac:dyDescent="0.25">
      <c r="B331" s="496"/>
      <c r="C331" s="497"/>
      <c r="F331" s="444"/>
      <c r="G331" s="506"/>
      <c r="H331" s="495"/>
      <c r="I331" s="501"/>
    </row>
    <row r="332" spans="2:9" s="402" customFormat="1" ht="12.5" x14ac:dyDescent="0.25">
      <c r="B332" s="496"/>
      <c r="C332" s="497" t="s">
        <v>372</v>
      </c>
      <c r="F332" s="444" t="s">
        <v>296</v>
      </c>
      <c r="G332" s="506"/>
      <c r="H332" s="495"/>
      <c r="I332" s="501"/>
    </row>
    <row r="333" spans="2:9" s="402" customFormat="1" ht="12.5" x14ac:dyDescent="0.25">
      <c r="B333" s="496"/>
      <c r="C333" s="497"/>
      <c r="F333" s="444"/>
      <c r="G333" s="506"/>
      <c r="H333" s="495"/>
      <c r="I333" s="501"/>
    </row>
    <row r="334" spans="2:9" s="402" customFormat="1" ht="14.5" x14ac:dyDescent="0.25">
      <c r="B334" s="533" t="s">
        <v>160</v>
      </c>
      <c r="C334" s="497" t="s">
        <v>161</v>
      </c>
      <c r="F334" s="444" t="s">
        <v>314</v>
      </c>
      <c r="G334" s="506"/>
      <c r="H334" s="495"/>
      <c r="I334" s="501"/>
    </row>
    <row r="335" spans="2:9" s="402" customFormat="1" ht="12.5" x14ac:dyDescent="0.25">
      <c r="B335" s="496"/>
      <c r="C335" s="497"/>
      <c r="F335" s="444"/>
      <c r="G335" s="506"/>
      <c r="H335" s="495"/>
      <c r="I335" s="501"/>
    </row>
    <row r="336" spans="2:9" s="402" customFormat="1" ht="14.5" x14ac:dyDescent="0.25">
      <c r="B336" s="533" t="s">
        <v>373</v>
      </c>
      <c r="C336" s="497" t="s">
        <v>374</v>
      </c>
      <c r="F336" s="444" t="s">
        <v>314</v>
      </c>
      <c r="G336" s="506"/>
      <c r="H336" s="495"/>
      <c r="I336" s="501"/>
    </row>
    <row r="337" spans="2:9" s="402" customFormat="1" ht="12.5" x14ac:dyDescent="0.25">
      <c r="B337" s="496"/>
      <c r="C337" s="497"/>
      <c r="F337" s="444"/>
      <c r="G337" s="506"/>
      <c r="H337" s="495"/>
      <c r="I337" s="501"/>
    </row>
    <row r="338" spans="2:9" s="402" customFormat="1" ht="13" thickBot="1" x14ac:dyDescent="0.3">
      <c r="B338" s="496"/>
      <c r="C338" s="497"/>
      <c r="F338" s="444"/>
      <c r="G338" s="497"/>
      <c r="H338" s="495"/>
      <c r="I338" s="501"/>
    </row>
    <row r="339" spans="2:9" s="402" customFormat="1" ht="15.5" x14ac:dyDescent="0.25">
      <c r="B339" s="535" t="s">
        <v>162</v>
      </c>
      <c r="C339" s="536"/>
      <c r="D339" s="545"/>
      <c r="E339" s="536"/>
      <c r="F339" s="546"/>
      <c r="G339" s="536"/>
      <c r="H339" s="547"/>
      <c r="I339" s="548">
        <f>SUM(I297:I338)</f>
        <v>0</v>
      </c>
    </row>
    <row r="340" spans="2:9" s="402" customFormat="1" ht="13" x14ac:dyDescent="0.25">
      <c r="B340" s="411"/>
      <c r="F340" s="488"/>
      <c r="H340" s="489"/>
      <c r="I340" s="503"/>
    </row>
    <row r="341" spans="2:9" s="402" customFormat="1" ht="13.5" thickBot="1" x14ac:dyDescent="0.3">
      <c r="B341" s="419"/>
      <c r="C341" s="462"/>
      <c r="D341" s="462"/>
      <c r="E341" s="462"/>
      <c r="F341" s="464"/>
      <c r="G341" s="462"/>
      <c r="H341" s="462"/>
      <c r="I341" s="511"/>
    </row>
    <row r="342" spans="2:9" s="402" customFormat="1" ht="13" x14ac:dyDescent="0.25">
      <c r="B342" s="413" t="s">
        <v>2</v>
      </c>
      <c r="C342" s="414" t="s">
        <v>3</v>
      </c>
      <c r="D342" s="414"/>
      <c r="E342" s="414"/>
      <c r="F342" s="415" t="s">
        <v>4</v>
      </c>
      <c r="G342" s="415" t="s">
        <v>5</v>
      </c>
      <c r="H342" s="416" t="s">
        <v>6</v>
      </c>
      <c r="I342" s="417" t="s">
        <v>7</v>
      </c>
    </row>
    <row r="343" spans="2:9" s="402" customFormat="1" ht="13.5" thickBot="1" x14ac:dyDescent="0.3">
      <c r="B343" s="418"/>
      <c r="C343" s="419"/>
      <c r="D343" s="419"/>
      <c r="E343" s="419"/>
      <c r="F343" s="420"/>
      <c r="G343" s="420"/>
      <c r="H343" s="421" t="s">
        <v>8</v>
      </c>
      <c r="I343" s="422" t="s">
        <v>8</v>
      </c>
    </row>
    <row r="344" spans="2:9" s="402" customFormat="1" ht="13" x14ac:dyDescent="0.25">
      <c r="B344" s="541"/>
      <c r="C344" s="542"/>
      <c r="D344" s="542"/>
      <c r="E344" s="542"/>
      <c r="F344" s="542"/>
      <c r="G344" s="542"/>
      <c r="H344" s="543"/>
      <c r="I344" s="544"/>
    </row>
    <row r="345" spans="2:9" s="402" customFormat="1" ht="12.5" x14ac:dyDescent="0.25">
      <c r="B345" s="496"/>
      <c r="C345" s="497"/>
      <c r="F345" s="444"/>
      <c r="G345" s="506"/>
      <c r="H345" s="495"/>
      <c r="I345" s="501"/>
    </row>
    <row r="346" spans="2:9" s="402" customFormat="1" ht="13" x14ac:dyDescent="0.25">
      <c r="B346" s="490">
        <v>2600</v>
      </c>
      <c r="C346" s="431" t="s">
        <v>163</v>
      </c>
      <c r="F346" s="444"/>
      <c r="G346" s="506"/>
      <c r="H346" s="495"/>
      <c r="I346" s="501"/>
    </row>
    <row r="347" spans="2:9" s="402" customFormat="1" ht="12.5" x14ac:dyDescent="0.25">
      <c r="B347" s="496"/>
      <c r="C347" s="497"/>
      <c r="F347" s="444"/>
      <c r="G347" s="506"/>
      <c r="H347" s="495"/>
      <c r="I347" s="501"/>
    </row>
    <row r="348" spans="2:9" s="402" customFormat="1" ht="12.5" x14ac:dyDescent="0.25">
      <c r="B348" s="533">
        <v>26.01</v>
      </c>
      <c r="C348" s="497" t="s">
        <v>164</v>
      </c>
      <c r="F348" s="444"/>
      <c r="G348" s="506"/>
      <c r="H348" s="495"/>
      <c r="I348" s="501"/>
    </row>
    <row r="349" spans="2:9" s="402" customFormat="1" ht="12.5" x14ac:dyDescent="0.25">
      <c r="B349" s="508"/>
      <c r="C349" s="497"/>
      <c r="F349" s="444"/>
      <c r="G349" s="444"/>
      <c r="H349" s="495"/>
      <c r="I349" s="501"/>
    </row>
    <row r="350" spans="2:9" s="402" customFormat="1" ht="12.5" x14ac:dyDescent="0.25">
      <c r="B350" s="496"/>
      <c r="C350" s="497" t="s">
        <v>375</v>
      </c>
      <c r="F350" s="444" t="s">
        <v>54</v>
      </c>
      <c r="G350" s="444"/>
      <c r="H350" s="495"/>
      <c r="I350" s="501"/>
    </row>
    <row r="351" spans="2:9" s="402" customFormat="1" ht="12.5" x14ac:dyDescent="0.25">
      <c r="B351" s="496"/>
      <c r="C351" s="497"/>
      <c r="F351" s="444"/>
      <c r="G351" s="444"/>
      <c r="H351" s="495"/>
      <c r="I351" s="501"/>
    </row>
    <row r="352" spans="2:9" s="402" customFormat="1" ht="12.5" x14ac:dyDescent="0.25">
      <c r="B352" s="496"/>
      <c r="C352" s="497"/>
      <c r="F352" s="444"/>
      <c r="G352" s="444"/>
      <c r="H352" s="495"/>
      <c r="I352" s="501"/>
    </row>
    <row r="353" spans="2:9" s="402" customFormat="1" ht="12.5" x14ac:dyDescent="0.25">
      <c r="B353" s="496"/>
      <c r="C353" s="497" t="s">
        <v>376</v>
      </c>
      <c r="F353" s="444" t="s">
        <v>54</v>
      </c>
      <c r="G353" s="549"/>
      <c r="H353" s="495"/>
      <c r="I353" s="501">
        <f>G353*H353</f>
        <v>0</v>
      </c>
    </row>
    <row r="354" spans="2:9" s="402" customFormat="1" ht="12.5" x14ac:dyDescent="0.25">
      <c r="B354" s="496"/>
      <c r="C354" s="497"/>
      <c r="F354" s="444"/>
      <c r="G354" s="444"/>
      <c r="H354" s="495"/>
      <c r="I354" s="501"/>
    </row>
    <row r="355" spans="2:9" s="402" customFormat="1" ht="12.5" x14ac:dyDescent="0.25">
      <c r="B355" s="496"/>
      <c r="C355" s="497"/>
      <c r="F355" s="444"/>
      <c r="G355" s="444"/>
      <c r="H355" s="495"/>
      <c r="I355" s="501"/>
    </row>
    <row r="356" spans="2:9" s="402" customFormat="1" ht="14.5" x14ac:dyDescent="0.25">
      <c r="B356" s="496">
        <v>26.02</v>
      </c>
      <c r="C356" s="497" t="s">
        <v>168</v>
      </c>
      <c r="F356" s="444" t="s">
        <v>308</v>
      </c>
      <c r="G356" s="444"/>
      <c r="H356" s="495"/>
      <c r="I356" s="501">
        <f>G356*H356</f>
        <v>0</v>
      </c>
    </row>
    <row r="357" spans="2:9" s="402" customFormat="1" ht="12.5" x14ac:dyDescent="0.25">
      <c r="B357" s="496"/>
      <c r="C357" s="497"/>
      <c r="F357" s="444"/>
      <c r="G357" s="444"/>
      <c r="H357" s="495"/>
      <c r="I357" s="501"/>
    </row>
    <row r="358" spans="2:9" s="402" customFormat="1" ht="12.5" x14ac:dyDescent="0.25">
      <c r="B358" s="533">
        <v>26.03</v>
      </c>
      <c r="C358" s="497" t="s">
        <v>377</v>
      </c>
      <c r="F358" s="444"/>
      <c r="G358" s="549"/>
      <c r="H358" s="495"/>
      <c r="I358" s="501"/>
    </row>
    <row r="359" spans="2:9" s="402" customFormat="1" ht="12.5" x14ac:dyDescent="0.25">
      <c r="B359" s="496"/>
      <c r="C359" s="497"/>
      <c r="F359" s="444"/>
      <c r="G359" s="444"/>
      <c r="H359" s="495"/>
      <c r="I359" s="501"/>
    </row>
    <row r="360" spans="2:9" s="402" customFormat="1" ht="12.5" x14ac:dyDescent="0.25">
      <c r="B360" s="496"/>
      <c r="C360" s="497" t="s">
        <v>378</v>
      </c>
      <c r="F360" s="444" t="s">
        <v>54</v>
      </c>
      <c r="G360" s="444"/>
      <c r="H360" s="495"/>
      <c r="I360" s="501">
        <f>G360*H360</f>
        <v>0</v>
      </c>
    </row>
    <row r="361" spans="2:9" s="402" customFormat="1" ht="12.5" x14ac:dyDescent="0.25">
      <c r="B361" s="496"/>
      <c r="C361" s="497"/>
      <c r="F361" s="444"/>
      <c r="G361" s="444"/>
      <c r="H361" s="495"/>
      <c r="I361" s="501"/>
    </row>
    <row r="362" spans="2:9" s="402" customFormat="1" ht="12.5" x14ac:dyDescent="0.25">
      <c r="B362" s="496"/>
      <c r="C362" s="691" t="s">
        <v>379</v>
      </c>
      <c r="D362" s="692"/>
      <c r="E362" s="693"/>
      <c r="F362" s="444" t="s">
        <v>54</v>
      </c>
      <c r="G362" s="549"/>
      <c r="H362" s="495"/>
      <c r="I362" s="501"/>
    </row>
    <row r="363" spans="2:9" s="402" customFormat="1" ht="12.5" x14ac:dyDescent="0.25">
      <c r="B363" s="496"/>
      <c r="C363" s="497"/>
      <c r="F363" s="444"/>
      <c r="G363" s="444"/>
      <c r="H363" s="495"/>
      <c r="I363" s="501"/>
    </row>
    <row r="364" spans="2:9" s="402" customFormat="1" ht="30" customHeight="1" x14ac:dyDescent="0.25">
      <c r="B364" s="496"/>
      <c r="C364" s="691" t="s">
        <v>380</v>
      </c>
      <c r="D364" s="692"/>
      <c r="E364" s="693"/>
      <c r="F364" s="444" t="s">
        <v>54</v>
      </c>
      <c r="G364" s="444"/>
      <c r="H364" s="495"/>
      <c r="I364" s="501"/>
    </row>
    <row r="365" spans="2:9" s="402" customFormat="1" ht="12.5" x14ac:dyDescent="0.25">
      <c r="B365" s="496"/>
      <c r="C365" s="497"/>
      <c r="F365" s="444"/>
      <c r="G365" s="444"/>
      <c r="H365" s="495"/>
      <c r="I365" s="501"/>
    </row>
    <row r="366" spans="2:9" s="402" customFormat="1" ht="27.75" customHeight="1" x14ac:dyDescent="0.25">
      <c r="B366" s="496"/>
      <c r="C366" s="691" t="s">
        <v>381</v>
      </c>
      <c r="D366" s="692"/>
      <c r="E366" s="693"/>
      <c r="F366" s="444" t="s">
        <v>54</v>
      </c>
      <c r="G366" s="444"/>
      <c r="H366" s="495"/>
      <c r="I366" s="501"/>
    </row>
    <row r="367" spans="2:9" s="402" customFormat="1" ht="12.5" x14ac:dyDescent="0.25">
      <c r="B367" s="496"/>
      <c r="C367" s="497"/>
      <c r="F367" s="444"/>
      <c r="G367" s="444"/>
      <c r="H367" s="495"/>
      <c r="I367" s="501"/>
    </row>
    <row r="368" spans="2:9" s="402" customFormat="1" ht="12.5" x14ac:dyDescent="0.25">
      <c r="B368" s="496">
        <v>26.04</v>
      </c>
      <c r="C368" s="497" t="s">
        <v>382</v>
      </c>
      <c r="F368" s="444" t="s">
        <v>146</v>
      </c>
      <c r="G368" s="444"/>
      <c r="H368" s="495"/>
      <c r="I368" s="501">
        <f>G368*H368</f>
        <v>0</v>
      </c>
    </row>
    <row r="369" spans="2:9" s="402" customFormat="1" ht="13" thickBot="1" x14ac:dyDescent="0.3">
      <c r="B369" s="496"/>
      <c r="C369" s="497"/>
      <c r="F369" s="444"/>
      <c r="G369" s="497"/>
      <c r="H369" s="495"/>
      <c r="I369" s="501"/>
    </row>
    <row r="370" spans="2:9" s="402" customFormat="1" ht="15.5" x14ac:dyDescent="0.25">
      <c r="B370" s="535" t="s">
        <v>169</v>
      </c>
      <c r="C370" s="536"/>
      <c r="D370" s="545"/>
      <c r="E370" s="536"/>
      <c r="F370" s="546"/>
      <c r="G370" s="536"/>
      <c r="H370" s="547"/>
      <c r="I370" s="548">
        <f>SUM(I350:I369)</f>
        <v>0</v>
      </c>
    </row>
    <row r="371" spans="2:9" s="402" customFormat="1" ht="13" x14ac:dyDescent="0.25">
      <c r="B371" s="411"/>
      <c r="F371" s="488"/>
      <c r="H371" s="489"/>
      <c r="I371" s="503"/>
    </row>
    <row r="372" spans="2:9" s="402" customFormat="1" ht="13" x14ac:dyDescent="0.25">
      <c r="B372" s="411"/>
      <c r="F372" s="488"/>
      <c r="H372" s="489"/>
      <c r="I372" s="503"/>
    </row>
    <row r="373" spans="2:9" s="402" customFormat="1" ht="13.5" thickBot="1" x14ac:dyDescent="0.3">
      <c r="B373" s="462"/>
      <c r="C373" s="462"/>
      <c r="D373" s="462"/>
      <c r="E373" s="462"/>
      <c r="F373" s="464"/>
      <c r="G373" s="539"/>
      <c r="H373" s="550"/>
      <c r="I373" s="511"/>
    </row>
    <row r="374" spans="2:9" s="402" customFormat="1" ht="13" x14ac:dyDescent="0.25">
      <c r="B374" s="512" t="s">
        <v>2</v>
      </c>
      <c r="C374" s="414" t="s">
        <v>3</v>
      </c>
      <c r="D374" s="414"/>
      <c r="E374" s="414"/>
      <c r="F374" s="415" t="s">
        <v>4</v>
      </c>
      <c r="G374" s="415" t="s">
        <v>5</v>
      </c>
      <c r="H374" s="551" t="s">
        <v>6</v>
      </c>
      <c r="I374" s="515" t="s">
        <v>7</v>
      </c>
    </row>
    <row r="375" spans="2:9" s="402" customFormat="1" ht="13.5" thickBot="1" x14ac:dyDescent="0.3">
      <c r="B375" s="516"/>
      <c r="C375" s="419"/>
      <c r="D375" s="419"/>
      <c r="E375" s="419"/>
      <c r="F375" s="518"/>
      <c r="G375" s="420"/>
      <c r="H375" s="552" t="s">
        <v>8</v>
      </c>
      <c r="I375" s="520" t="s">
        <v>8</v>
      </c>
    </row>
    <row r="376" spans="2:9" s="402" customFormat="1" ht="13" x14ac:dyDescent="0.25">
      <c r="B376" s="541"/>
      <c r="C376" s="542"/>
      <c r="D376" s="542"/>
      <c r="E376" s="542"/>
      <c r="F376" s="542"/>
      <c r="G376" s="542"/>
      <c r="H376" s="543"/>
      <c r="I376" s="544"/>
    </row>
    <row r="377" spans="2:9" s="402" customFormat="1" ht="13" x14ac:dyDescent="0.25">
      <c r="B377" s="459"/>
      <c r="C377" s="492"/>
      <c r="D377" s="411"/>
      <c r="E377" s="411"/>
      <c r="F377" s="452"/>
      <c r="G377" s="492"/>
      <c r="H377" s="553"/>
      <c r="I377" s="491"/>
    </row>
    <row r="378" spans="2:9" s="402" customFormat="1" ht="13" x14ac:dyDescent="0.25">
      <c r="B378" s="490">
        <v>3300</v>
      </c>
      <c r="C378" s="492" t="s">
        <v>170</v>
      </c>
      <c r="F378" s="444"/>
      <c r="G378" s="497"/>
      <c r="H378" s="495"/>
      <c r="I378" s="501"/>
    </row>
    <row r="379" spans="2:9" s="402" customFormat="1" ht="12.5" x14ac:dyDescent="0.25">
      <c r="B379" s="508"/>
      <c r="C379" s="497"/>
      <c r="F379" s="444"/>
      <c r="G379" s="497"/>
      <c r="H379" s="495"/>
      <c r="I379" s="501"/>
    </row>
    <row r="380" spans="2:9" s="402" customFormat="1" ht="13" x14ac:dyDescent="0.25">
      <c r="B380" s="554" t="s">
        <v>171</v>
      </c>
      <c r="C380" s="492" t="s">
        <v>172</v>
      </c>
      <c r="F380" s="444"/>
      <c r="G380" s="428"/>
      <c r="H380" s="495"/>
      <c r="I380" s="501"/>
    </row>
    <row r="381" spans="2:9" s="402" customFormat="1" ht="13" x14ac:dyDescent="0.25">
      <c r="B381" s="508"/>
      <c r="C381" s="492"/>
      <c r="F381" s="444"/>
      <c r="G381" s="428"/>
      <c r="H381" s="495"/>
      <c r="I381" s="501"/>
    </row>
    <row r="382" spans="2:9" s="402" customFormat="1" ht="12.5" x14ac:dyDescent="0.25">
      <c r="B382" s="508"/>
      <c r="C382" s="691" t="s">
        <v>173</v>
      </c>
      <c r="D382" s="692"/>
      <c r="E382" s="693"/>
      <c r="F382" s="444"/>
      <c r="G382" s="444"/>
      <c r="H382" s="447"/>
      <c r="I382" s="540"/>
    </row>
    <row r="383" spans="2:9" s="402" customFormat="1" ht="12.5" x14ac:dyDescent="0.25">
      <c r="B383" s="508"/>
      <c r="C383" s="439"/>
      <c r="D383" s="440"/>
      <c r="E383" s="440"/>
      <c r="F383" s="444"/>
      <c r="G383" s="444"/>
      <c r="H383" s="447"/>
      <c r="I383" s="540"/>
    </row>
    <row r="384" spans="2:9" s="402" customFormat="1" ht="12.5" x14ac:dyDescent="0.25">
      <c r="B384" s="508"/>
      <c r="C384" s="497" t="s">
        <v>239</v>
      </c>
      <c r="F384" s="444" t="s">
        <v>54</v>
      </c>
      <c r="G384" s="444"/>
      <c r="H384" s="447"/>
      <c r="I384" s="540"/>
    </row>
    <row r="385" spans="2:13" s="402" customFormat="1" ht="12.5" x14ac:dyDescent="0.25">
      <c r="B385" s="508"/>
      <c r="C385" s="497"/>
      <c r="F385" s="444"/>
      <c r="G385" s="444"/>
      <c r="H385" s="447"/>
      <c r="I385" s="540"/>
    </row>
    <row r="386" spans="2:13" s="402" customFormat="1" ht="12.5" x14ac:dyDescent="0.25">
      <c r="B386" s="508"/>
      <c r="C386" s="497" t="s">
        <v>383</v>
      </c>
      <c r="F386" s="444" t="s">
        <v>54</v>
      </c>
      <c r="G386" s="444"/>
      <c r="H386" s="447"/>
      <c r="I386" s="555">
        <f>G386*H386</f>
        <v>0</v>
      </c>
    </row>
    <row r="387" spans="2:13" s="402" customFormat="1" ht="12.5" x14ac:dyDescent="0.25">
      <c r="B387" s="508"/>
      <c r="C387" s="497"/>
      <c r="F387" s="444"/>
      <c r="G387" s="444"/>
      <c r="H387" s="447"/>
      <c r="I387" s="540"/>
    </row>
    <row r="388" spans="2:13" s="402" customFormat="1" ht="12.5" x14ac:dyDescent="0.25">
      <c r="B388" s="508"/>
      <c r="C388" s="497" t="s">
        <v>174</v>
      </c>
      <c r="F388" s="444" t="s">
        <v>54</v>
      </c>
      <c r="G388" s="444"/>
      <c r="H388" s="447"/>
      <c r="I388" s="540"/>
    </row>
    <row r="389" spans="2:13" s="402" customFormat="1" ht="12.5" x14ac:dyDescent="0.25">
      <c r="B389" s="508"/>
      <c r="C389" s="497"/>
      <c r="F389" s="444"/>
      <c r="G389" s="444"/>
      <c r="H389" s="447"/>
      <c r="I389" s="540"/>
    </row>
    <row r="390" spans="2:13" s="402" customFormat="1" ht="26.25" customHeight="1" x14ac:dyDescent="0.25">
      <c r="B390" s="533" t="s">
        <v>175</v>
      </c>
      <c r="C390" s="691" t="s">
        <v>176</v>
      </c>
      <c r="D390" s="692"/>
      <c r="E390" s="693"/>
      <c r="F390" s="444" t="s">
        <v>54</v>
      </c>
      <c r="G390" s="443"/>
      <c r="H390" s="447"/>
      <c r="I390" s="501"/>
      <c r="L390" s="507"/>
    </row>
    <row r="391" spans="2:13" s="402" customFormat="1" x14ac:dyDescent="0.3">
      <c r="B391" s="508"/>
      <c r="C391" s="497"/>
      <c r="F391" s="444"/>
      <c r="G391" s="444"/>
      <c r="H391" s="447"/>
      <c r="I391" s="429"/>
      <c r="K391" s="556"/>
      <c r="L391" s="507"/>
    </row>
    <row r="392" spans="2:13" s="402" customFormat="1" x14ac:dyDescent="0.3">
      <c r="B392" s="533" t="s">
        <v>384</v>
      </c>
      <c r="C392" s="497" t="s">
        <v>385</v>
      </c>
      <c r="F392" s="444" t="s">
        <v>54</v>
      </c>
      <c r="G392" s="493"/>
      <c r="H392" s="493"/>
      <c r="I392" s="555">
        <f>G392*H392</f>
        <v>0</v>
      </c>
      <c r="K392" s="556"/>
      <c r="L392" s="556"/>
    </row>
    <row r="393" spans="2:13" s="402" customFormat="1" x14ac:dyDescent="0.3">
      <c r="B393" s="496"/>
      <c r="C393" s="497"/>
      <c r="F393" s="444"/>
      <c r="G393" s="506"/>
      <c r="H393" s="506"/>
      <c r="I393" s="429"/>
      <c r="K393" s="556"/>
      <c r="L393" s="507"/>
    </row>
    <row r="394" spans="2:13" s="402" customFormat="1" x14ac:dyDescent="0.3">
      <c r="B394" s="533" t="s">
        <v>277</v>
      </c>
      <c r="C394" s="497" t="s">
        <v>278</v>
      </c>
      <c r="F394" s="444" t="s">
        <v>54</v>
      </c>
      <c r="G394" s="506"/>
      <c r="H394" s="557"/>
      <c r="I394" s="555">
        <f>G394*H394</f>
        <v>0</v>
      </c>
      <c r="K394" s="556"/>
      <c r="L394" s="556"/>
    </row>
    <row r="395" spans="2:13" s="402" customFormat="1" x14ac:dyDescent="0.3">
      <c r="B395" s="496"/>
      <c r="C395" s="497"/>
      <c r="F395" s="444"/>
      <c r="G395" s="506"/>
      <c r="H395" s="506"/>
      <c r="I395" s="429"/>
      <c r="K395" s="556"/>
      <c r="L395" s="507"/>
    </row>
    <row r="396" spans="2:13" s="402" customFormat="1" x14ac:dyDescent="0.3">
      <c r="B396" s="533" t="s">
        <v>177</v>
      </c>
      <c r="C396" s="497" t="s">
        <v>178</v>
      </c>
      <c r="F396" s="444" t="s">
        <v>88</v>
      </c>
      <c r="G396" s="557">
        <v>320</v>
      </c>
      <c r="H396" s="557"/>
      <c r="I396" s="429">
        <f>H396*G396</f>
        <v>0</v>
      </c>
      <c r="K396" s="556"/>
      <c r="L396" s="507"/>
      <c r="M396" s="650"/>
    </row>
    <row r="397" spans="2:13" s="402" customFormat="1" ht="12.5" x14ac:dyDescent="0.25">
      <c r="B397" s="496"/>
      <c r="C397" s="497"/>
      <c r="F397" s="444"/>
      <c r="G397" s="506"/>
      <c r="H397" s="506"/>
      <c r="I397" s="429"/>
    </row>
    <row r="398" spans="2:13" s="402" customFormat="1" ht="12.5" x14ac:dyDescent="0.25">
      <c r="B398" s="533" t="s">
        <v>386</v>
      </c>
      <c r="C398" s="497" t="s">
        <v>387</v>
      </c>
      <c r="F398" s="444" t="s">
        <v>88</v>
      </c>
      <c r="G398" s="557">
        <v>28</v>
      </c>
      <c r="H398" s="557"/>
      <c r="I398" s="429">
        <f>H398*G398</f>
        <v>0</v>
      </c>
    </row>
    <row r="399" spans="2:13" s="402" customFormat="1" ht="12.5" x14ac:dyDescent="0.25">
      <c r="B399" s="533"/>
      <c r="C399" s="497"/>
      <c r="F399" s="444"/>
      <c r="G399" s="506"/>
      <c r="H399" s="506"/>
      <c r="I399" s="429"/>
    </row>
    <row r="400" spans="2:13" s="402" customFormat="1" ht="12.5" x14ac:dyDescent="0.25">
      <c r="B400" s="533" t="s">
        <v>388</v>
      </c>
      <c r="C400" s="497" t="s">
        <v>389</v>
      </c>
      <c r="F400" s="444" t="s">
        <v>88</v>
      </c>
      <c r="G400" s="506"/>
      <c r="H400" s="506"/>
      <c r="I400" s="429"/>
    </row>
    <row r="401" spans="2:9" s="402" customFormat="1" ht="12.5" x14ac:dyDescent="0.25">
      <c r="B401" s="496"/>
      <c r="C401" s="497"/>
      <c r="F401" s="444"/>
      <c r="G401" s="506"/>
      <c r="H401" s="506"/>
      <c r="I401" s="429"/>
    </row>
    <row r="402" spans="2:9" s="402" customFormat="1" ht="12.5" x14ac:dyDescent="0.25">
      <c r="B402" s="533" t="s">
        <v>390</v>
      </c>
      <c r="C402" s="497" t="s">
        <v>391</v>
      </c>
      <c r="F402" s="444" t="s">
        <v>88</v>
      </c>
      <c r="G402" s="506"/>
      <c r="H402" s="506"/>
      <c r="I402" s="429"/>
    </row>
    <row r="403" spans="2:9" s="402" customFormat="1" ht="12.5" x14ac:dyDescent="0.25">
      <c r="B403" s="496"/>
      <c r="C403" s="497"/>
      <c r="F403" s="444"/>
      <c r="G403" s="506"/>
      <c r="H403" s="506"/>
      <c r="I403" s="429"/>
    </row>
    <row r="404" spans="2:9" s="402" customFormat="1" ht="12.5" x14ac:dyDescent="0.25">
      <c r="B404" s="533" t="s">
        <v>392</v>
      </c>
      <c r="C404" s="497" t="s">
        <v>393</v>
      </c>
      <c r="F404" s="444" t="s">
        <v>54</v>
      </c>
      <c r="G404" s="506"/>
      <c r="H404" s="557"/>
      <c r="I404" s="555">
        <f>G404*H404</f>
        <v>0</v>
      </c>
    </row>
    <row r="405" spans="2:9" s="402" customFormat="1" ht="12.5" x14ac:dyDescent="0.25">
      <c r="B405" s="496"/>
      <c r="C405" s="497"/>
      <c r="F405" s="444"/>
      <c r="G405" s="506"/>
      <c r="H405" s="506"/>
      <c r="I405" s="429"/>
    </row>
    <row r="406" spans="2:9" s="402" customFormat="1" ht="13" thickBot="1" x14ac:dyDescent="0.3">
      <c r="B406" s="496"/>
      <c r="C406" s="497"/>
      <c r="F406" s="444"/>
      <c r="G406" s="506"/>
      <c r="H406" s="506"/>
      <c r="I406" s="429"/>
    </row>
    <row r="407" spans="2:9" s="402" customFormat="1" ht="15.5" x14ac:dyDescent="0.25">
      <c r="B407" s="535" t="s">
        <v>181</v>
      </c>
      <c r="C407" s="536"/>
      <c r="D407" s="536"/>
      <c r="E407" s="536"/>
      <c r="F407" s="536"/>
      <c r="G407" s="537"/>
      <c r="H407" s="536"/>
      <c r="I407" s="538">
        <f>SUM(I391:I404)</f>
        <v>0</v>
      </c>
    </row>
    <row r="409" spans="2:9" ht="18" x14ac:dyDescent="0.25">
      <c r="B409" s="412" t="s">
        <v>209</v>
      </c>
      <c r="C409" s="412"/>
      <c r="D409" s="402"/>
      <c r="E409" s="402"/>
      <c r="F409" s="402"/>
      <c r="G409" s="402"/>
      <c r="H409" s="402"/>
      <c r="I409" s="574"/>
    </row>
    <row r="410" spans="2:9" ht="14.5" thickBot="1" x14ac:dyDescent="0.3">
      <c r="B410" s="409"/>
      <c r="C410" s="409"/>
      <c r="D410" s="402"/>
      <c r="E410" s="402"/>
      <c r="F410" s="488"/>
      <c r="G410" s="488"/>
      <c r="H410" s="6"/>
      <c r="I410" s="6"/>
    </row>
    <row r="411" spans="2:9" ht="25" customHeight="1" thickBot="1" x14ac:dyDescent="0.3">
      <c r="B411" s="575" t="s">
        <v>210</v>
      </c>
      <c r="C411" s="576"/>
      <c r="D411" s="565" t="s">
        <v>3</v>
      </c>
      <c r="E411" s="565"/>
      <c r="F411" s="567"/>
      <c r="G411" s="567"/>
      <c r="H411" s="577"/>
      <c r="I411" s="456" t="s">
        <v>211</v>
      </c>
    </row>
    <row r="412" spans="2:9" ht="25" customHeight="1" x14ac:dyDescent="0.25">
      <c r="B412" s="581">
        <v>1300</v>
      </c>
      <c r="C412" s="582"/>
      <c r="D412" s="583" t="s">
        <v>212</v>
      </c>
      <c r="E412" s="584"/>
      <c r="F412" s="585"/>
      <c r="G412" s="586"/>
      <c r="H412" s="587"/>
      <c r="I412" s="588">
        <f>I62</f>
        <v>0</v>
      </c>
    </row>
    <row r="413" spans="2:9" ht="25" customHeight="1" x14ac:dyDescent="0.25">
      <c r="B413" s="581">
        <v>1400</v>
      </c>
      <c r="C413" s="582"/>
      <c r="D413" s="402" t="s">
        <v>213</v>
      </c>
      <c r="E413" s="402"/>
      <c r="F413" s="591"/>
      <c r="G413" s="586"/>
      <c r="H413" s="587"/>
      <c r="I413" s="588"/>
    </row>
    <row r="414" spans="2:9" ht="25" customHeight="1" x14ac:dyDescent="0.25">
      <c r="B414" s="581">
        <v>1500</v>
      </c>
      <c r="C414" s="582"/>
      <c r="D414" s="592" t="s">
        <v>34</v>
      </c>
      <c r="E414" s="592"/>
      <c r="F414" s="586"/>
      <c r="G414" s="586"/>
      <c r="H414" s="593"/>
      <c r="I414" s="199">
        <f>I104</f>
        <v>0</v>
      </c>
    </row>
    <row r="415" spans="2:9" ht="25" customHeight="1" x14ac:dyDescent="0.25">
      <c r="B415" s="581" t="s">
        <v>64</v>
      </c>
      <c r="C415" s="594"/>
      <c r="D415" s="583" t="s">
        <v>65</v>
      </c>
      <c r="E415" s="591"/>
      <c r="F415" s="586"/>
      <c r="G415" s="586"/>
      <c r="H415" s="587"/>
      <c r="I415" s="588">
        <f>I147</f>
        <v>733879120</v>
      </c>
    </row>
    <row r="416" spans="2:9" ht="25" customHeight="1" x14ac:dyDescent="0.25">
      <c r="B416" s="596">
        <v>2100</v>
      </c>
      <c r="C416" s="582"/>
      <c r="D416" s="583" t="s">
        <v>93</v>
      </c>
      <c r="E416" s="584"/>
      <c r="F416" s="586"/>
      <c r="G416" s="586"/>
      <c r="H416" s="587"/>
      <c r="I416" s="588">
        <f>I220</f>
        <v>0</v>
      </c>
    </row>
    <row r="417" spans="2:9" ht="25" customHeight="1" x14ac:dyDescent="0.25">
      <c r="B417" s="581">
        <v>2200</v>
      </c>
      <c r="C417" s="582"/>
      <c r="D417" s="591" t="s">
        <v>116</v>
      </c>
      <c r="E417" s="591"/>
      <c r="F417" s="586"/>
      <c r="G417" s="586"/>
      <c r="H417" s="587"/>
      <c r="I417" s="588">
        <f>I287</f>
        <v>0</v>
      </c>
    </row>
    <row r="418" spans="2:9" ht="25" customHeight="1" x14ac:dyDescent="0.25">
      <c r="B418" s="581">
        <v>2500</v>
      </c>
      <c r="C418" s="597"/>
      <c r="D418" s="583" t="s">
        <v>247</v>
      </c>
      <c r="E418" s="591"/>
      <c r="F418" s="586"/>
      <c r="G418" s="586"/>
      <c r="H418" s="587"/>
      <c r="I418" s="588">
        <f>I339</f>
        <v>0</v>
      </c>
    </row>
    <row r="419" spans="2:9" ht="25" customHeight="1" x14ac:dyDescent="0.25">
      <c r="B419" s="581">
        <v>2600</v>
      </c>
      <c r="C419" s="597"/>
      <c r="D419" s="583" t="s">
        <v>214</v>
      </c>
      <c r="E419" s="591"/>
      <c r="F419" s="586"/>
      <c r="G419" s="586"/>
      <c r="H419" s="587"/>
      <c r="I419" s="588">
        <f>I370</f>
        <v>0</v>
      </c>
    </row>
    <row r="420" spans="2:9" ht="25" customHeight="1" x14ac:dyDescent="0.25">
      <c r="B420" s="581">
        <v>3300</v>
      </c>
      <c r="C420" s="597"/>
      <c r="D420" s="591" t="s">
        <v>215</v>
      </c>
      <c r="E420" s="591"/>
      <c r="F420" s="586"/>
      <c r="G420" s="586"/>
      <c r="H420" s="587"/>
      <c r="I420" s="588">
        <f>I407</f>
        <v>0</v>
      </c>
    </row>
    <row r="421" spans="2:9" ht="25" customHeight="1" x14ac:dyDescent="0.25">
      <c r="B421" s="508"/>
      <c r="C421" s="595"/>
      <c r="D421" s="402"/>
      <c r="E421" s="402"/>
      <c r="F421" s="488"/>
      <c r="G421" s="488"/>
      <c r="H421" s="590"/>
      <c r="I421" s="45"/>
    </row>
    <row r="422" spans="2:9" ht="25" customHeight="1" x14ac:dyDescent="0.25">
      <c r="B422" s="581">
        <v>3600</v>
      </c>
      <c r="C422" s="597"/>
      <c r="D422" s="591" t="s">
        <v>217</v>
      </c>
      <c r="E422" s="591"/>
      <c r="F422" s="586"/>
      <c r="G422" s="586"/>
      <c r="H422" s="587"/>
      <c r="I422" s="588"/>
    </row>
    <row r="423" spans="2:9" ht="25" customHeight="1" x14ac:dyDescent="0.25">
      <c r="B423" s="581">
        <v>4100</v>
      </c>
      <c r="C423" s="597"/>
      <c r="D423" s="591" t="s">
        <v>218</v>
      </c>
      <c r="E423" s="591"/>
      <c r="F423" s="586"/>
      <c r="G423" s="586"/>
      <c r="H423" s="587"/>
      <c r="I423" s="588"/>
    </row>
    <row r="424" spans="2:9" ht="25" customHeight="1" x14ac:dyDescent="0.25">
      <c r="B424" s="596">
        <v>4200</v>
      </c>
      <c r="C424" s="598"/>
      <c r="D424" s="599" t="s">
        <v>219</v>
      </c>
      <c r="E424" s="600"/>
      <c r="F424" s="600"/>
      <c r="G424" s="601"/>
      <c r="H424" s="602"/>
      <c r="I424" s="588"/>
    </row>
    <row r="425" spans="2:9" ht="25" customHeight="1" x14ac:dyDescent="0.25">
      <c r="B425" s="596">
        <v>4300</v>
      </c>
      <c r="C425" s="598"/>
      <c r="D425" s="599" t="s">
        <v>411</v>
      </c>
      <c r="E425" s="600"/>
      <c r="F425" s="600"/>
      <c r="G425" s="601"/>
      <c r="H425" s="602"/>
      <c r="I425" s="588"/>
    </row>
    <row r="426" spans="2:9" ht="25" customHeight="1" x14ac:dyDescent="0.25">
      <c r="B426" s="596">
        <v>4400</v>
      </c>
      <c r="C426" s="598"/>
      <c r="D426" s="599" t="s">
        <v>412</v>
      </c>
      <c r="E426" s="600"/>
      <c r="F426" s="600"/>
      <c r="G426" s="601"/>
      <c r="H426" s="602"/>
      <c r="I426" s="588"/>
    </row>
    <row r="427" spans="2:9" ht="25" customHeight="1" x14ac:dyDescent="0.25">
      <c r="B427" s="596">
        <v>4500</v>
      </c>
      <c r="C427" s="598"/>
      <c r="D427" s="599" t="s">
        <v>413</v>
      </c>
      <c r="E427" s="600"/>
      <c r="F427" s="600"/>
      <c r="G427" s="601"/>
      <c r="H427" s="602"/>
      <c r="I427" s="588"/>
    </row>
    <row r="428" spans="2:9" ht="25" customHeight="1" x14ac:dyDescent="0.25">
      <c r="B428" s="596">
        <v>4600</v>
      </c>
      <c r="C428" s="598"/>
      <c r="D428" s="599" t="s">
        <v>414</v>
      </c>
      <c r="E428" s="600"/>
      <c r="F428" s="600"/>
      <c r="G428" s="601"/>
      <c r="H428" s="602"/>
      <c r="I428" s="588"/>
    </row>
    <row r="429" spans="2:9" ht="25" customHeight="1" x14ac:dyDescent="0.25">
      <c r="B429" s="581" t="s">
        <v>197</v>
      </c>
      <c r="C429" s="582"/>
      <c r="D429" s="591" t="s">
        <v>415</v>
      </c>
      <c r="E429" s="591"/>
      <c r="F429" s="586"/>
      <c r="G429" s="586"/>
      <c r="H429" s="587"/>
      <c r="I429" s="588"/>
    </row>
    <row r="430" spans="2:9" ht="25" customHeight="1" x14ac:dyDescent="0.25">
      <c r="B430" s="581">
        <v>5100</v>
      </c>
      <c r="C430" s="582"/>
      <c r="D430" s="591" t="s">
        <v>416</v>
      </c>
      <c r="E430" s="591"/>
      <c r="F430" s="586"/>
      <c r="G430" s="586"/>
      <c r="H430" s="587"/>
      <c r="I430" s="588"/>
    </row>
    <row r="431" spans="2:9" ht="25" customHeight="1" x14ac:dyDescent="0.25">
      <c r="B431" s="581">
        <v>5200</v>
      </c>
      <c r="C431" s="582"/>
      <c r="D431" s="591" t="s">
        <v>417</v>
      </c>
      <c r="E431" s="591"/>
      <c r="F431" s="586"/>
      <c r="G431" s="586"/>
      <c r="H431" s="587"/>
      <c r="I431" s="588"/>
    </row>
    <row r="432" spans="2:9" ht="25" customHeight="1" x14ac:dyDescent="0.25">
      <c r="B432" s="581">
        <v>5400</v>
      </c>
      <c r="C432" s="597"/>
      <c r="D432" s="591" t="s">
        <v>220</v>
      </c>
      <c r="E432" s="591"/>
      <c r="F432" s="586"/>
      <c r="G432" s="586"/>
      <c r="H432" s="587"/>
      <c r="I432" s="588"/>
    </row>
    <row r="433" spans="2:12" ht="25" customHeight="1" x14ac:dyDescent="0.25">
      <c r="B433" s="581">
        <v>5500</v>
      </c>
      <c r="C433" s="597"/>
      <c r="D433" s="591" t="s">
        <v>418</v>
      </c>
      <c r="E433" s="591"/>
      <c r="F433" s="586"/>
      <c r="G433" s="586"/>
      <c r="H433" s="587"/>
      <c r="I433" s="588"/>
    </row>
    <row r="434" spans="2:12" ht="25" customHeight="1" x14ac:dyDescent="0.25">
      <c r="B434" s="581">
        <v>5700</v>
      </c>
      <c r="C434" s="597"/>
      <c r="D434" s="591" t="s">
        <v>419</v>
      </c>
      <c r="E434" s="591"/>
      <c r="F434" s="586"/>
      <c r="G434" s="586"/>
      <c r="H434" s="587"/>
      <c r="I434" s="588"/>
    </row>
    <row r="435" spans="2:12" ht="25" customHeight="1" x14ac:dyDescent="0.25">
      <c r="B435" s="581">
        <v>5800</v>
      </c>
      <c r="C435" s="597"/>
      <c r="D435" s="591" t="s">
        <v>420</v>
      </c>
      <c r="E435" s="591"/>
      <c r="F435" s="586"/>
      <c r="G435" s="586"/>
      <c r="H435" s="587"/>
      <c r="I435" s="588"/>
    </row>
    <row r="436" spans="2:12" ht="25" customHeight="1" thickBot="1" x14ac:dyDescent="0.3">
      <c r="B436" s="581">
        <v>5900</v>
      </c>
      <c r="C436" s="598"/>
      <c r="D436" s="600" t="s">
        <v>421</v>
      </c>
      <c r="E436" s="600"/>
      <c r="F436" s="586"/>
      <c r="G436" s="586"/>
      <c r="H436" s="587"/>
      <c r="I436" s="588"/>
    </row>
    <row r="437" spans="2:12" ht="25" customHeight="1" x14ac:dyDescent="0.25">
      <c r="B437" s="609"/>
      <c r="C437" s="610"/>
      <c r="D437" s="611" t="s">
        <v>248</v>
      </c>
      <c r="E437" s="695" t="s">
        <v>422</v>
      </c>
      <c r="F437" s="695"/>
      <c r="G437" s="695"/>
      <c r="H437" s="695"/>
      <c r="I437" s="612">
        <f>SUM(I412:I436)</f>
        <v>733879120</v>
      </c>
      <c r="L437" s="608"/>
    </row>
    <row r="438" spans="2:12" ht="25" customHeight="1" x14ac:dyDescent="0.25">
      <c r="B438" s="613"/>
      <c r="C438" s="592"/>
      <c r="D438" s="614" t="s">
        <v>249</v>
      </c>
      <c r="E438" s="696" t="s">
        <v>423</v>
      </c>
      <c r="F438" s="696"/>
      <c r="G438" s="696"/>
      <c r="H438" s="696"/>
      <c r="I438" s="209">
        <f>0.15*I437</f>
        <v>110081868</v>
      </c>
    </row>
    <row r="439" spans="2:12" ht="25" customHeight="1" x14ac:dyDescent="0.25">
      <c r="B439" s="613"/>
      <c r="C439" s="592"/>
      <c r="D439" s="614" t="s">
        <v>251</v>
      </c>
      <c r="E439" s="697" t="s">
        <v>424</v>
      </c>
      <c r="F439" s="697"/>
      <c r="G439" s="697"/>
      <c r="H439" s="697"/>
      <c r="I439" s="209">
        <f>I438+I437</f>
        <v>843960988</v>
      </c>
    </row>
    <row r="440" spans="2:12" ht="25" customHeight="1" x14ac:dyDescent="0.25">
      <c r="B440" s="615"/>
      <c r="C440" s="616"/>
      <c r="D440" s="617" t="s">
        <v>253</v>
      </c>
      <c r="E440" s="694" t="s">
        <v>425</v>
      </c>
      <c r="F440" s="694"/>
      <c r="G440" s="694"/>
      <c r="H440" s="694"/>
      <c r="I440" s="618">
        <f>0.165*I439</f>
        <v>139253563.02000001</v>
      </c>
    </row>
    <row r="441" spans="2:12" ht="25" customHeight="1" thickBot="1" x14ac:dyDescent="0.3">
      <c r="B441" s="619" t="s">
        <v>426</v>
      </c>
      <c r="C441" s="620"/>
      <c r="D441" s="620"/>
      <c r="E441" s="621"/>
      <c r="F441" s="621"/>
      <c r="G441" s="621"/>
      <c r="H441" s="622"/>
      <c r="I441" s="623">
        <f>I440+I439</f>
        <v>983214551.01999998</v>
      </c>
    </row>
    <row r="442" spans="2:12" x14ac:dyDescent="0.25">
      <c r="B442" s="624"/>
      <c r="C442" s="624"/>
      <c r="D442" s="624"/>
      <c r="E442" s="624"/>
      <c r="F442" s="624"/>
      <c r="G442" s="624"/>
      <c r="H442" s="624"/>
      <c r="I442" s="37"/>
    </row>
  </sheetData>
  <mergeCells count="25">
    <mergeCell ref="C56:E56"/>
    <mergeCell ref="B1:I1"/>
    <mergeCell ref="B3:C4"/>
    <mergeCell ref="D3:I4"/>
    <mergeCell ref="D6:I6"/>
    <mergeCell ref="B8:I8"/>
    <mergeCell ref="C17:E17"/>
    <mergeCell ref="C19:E19"/>
    <mergeCell ref="C21:E21"/>
    <mergeCell ref="C22:E22"/>
    <mergeCell ref="C23:E23"/>
    <mergeCell ref="C46:E46"/>
    <mergeCell ref="C102:E102"/>
    <mergeCell ref="C250:E250"/>
    <mergeCell ref="C362:E362"/>
    <mergeCell ref="C364:E364"/>
    <mergeCell ref="C366:E366"/>
    <mergeCell ref="C132:E132"/>
    <mergeCell ref="C140:E140"/>
    <mergeCell ref="C382:E382"/>
    <mergeCell ref="C390:E390"/>
    <mergeCell ref="E440:H440"/>
    <mergeCell ref="E437:H437"/>
    <mergeCell ref="E438:H438"/>
    <mergeCell ref="E439:H439"/>
  </mergeCells>
  <printOptions horizontalCentered="1"/>
  <pageMargins left="0.45866141700000002" right="0.23622047244094499" top="0.45866141700000002" bottom="0.45866141700000002" header="0.511811023622047" footer="0.511811023622047"/>
  <pageSetup scale="70" firstPageNumber="27" orientation="portrait" r:id="rId1"/>
  <headerFooter alignWithMargins="0">
    <oddHeader xml:space="preserve">&amp;L
&amp;R   </oddHeader>
    <oddFooter>&amp;C&amp;14&amp;K0070C0&amp;P of &amp;N</oddFooter>
  </headerFooter>
  <rowBreaks count="7" manualBreakCount="7">
    <brk id="63" max="8" man="1"/>
    <brk id="105" max="8" man="1"/>
    <brk id="148" max="8" man="1"/>
    <brk id="220" max="8" man="1"/>
    <brk id="288" max="8" man="1"/>
    <brk id="340" max="8" man="1"/>
    <brk id="40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26</vt:i4>
      </vt:variant>
    </vt:vector>
  </HeadingPairs>
  <TitlesOfParts>
    <vt:vector size="39" baseType="lpstr">
      <vt:lpstr>1T -CPKA_2025</vt:lpstr>
      <vt:lpstr>2T -RUNB_2025</vt:lpstr>
      <vt:lpstr>3T -MZ_2025 </vt:lpstr>
      <vt:lpstr>1T-KU _2025 (Blank)</vt:lpstr>
      <vt:lpstr>2T-KK NS _2025  (Blank)</vt:lpstr>
      <vt:lpstr>3T-DA MC_2025  (Blank)</vt:lpstr>
      <vt:lpstr>4T-SA DZ NU_2025   (Blank)</vt:lpstr>
      <vt:lpstr>5T-LL_2025 (Blank) </vt:lpstr>
      <vt:lpstr>MH Blank</vt:lpstr>
      <vt:lpstr>BLK-MHG Blank</vt:lpstr>
      <vt:lpstr>ZA-PE-MJ Blank</vt:lpstr>
      <vt:lpstr>MN-NN-BT-CZ Blank</vt:lpstr>
      <vt:lpstr>TO-CK-NE Blank</vt:lpstr>
      <vt:lpstr>'1T -CPKA_2025'!Print_Area</vt:lpstr>
      <vt:lpstr>'1T-KU _2025 (Blank)'!Print_Area</vt:lpstr>
      <vt:lpstr>'2T -RUNB_2025'!Print_Area</vt:lpstr>
      <vt:lpstr>'2T-KK NS _2025  (Blank)'!Print_Area</vt:lpstr>
      <vt:lpstr>'3T -MZ_2025 '!Print_Area</vt:lpstr>
      <vt:lpstr>'3T-DA MC_2025  (Blank)'!Print_Area</vt:lpstr>
      <vt:lpstr>'4T-SA DZ NU_2025   (Blank)'!Print_Area</vt:lpstr>
      <vt:lpstr>'5T-LL_2025 (Blank) '!Print_Area</vt:lpstr>
      <vt:lpstr>'BLK-MHG Blank'!Print_Area</vt:lpstr>
      <vt:lpstr>'MH Blank'!Print_Area</vt:lpstr>
      <vt:lpstr>'MN-NN-BT-CZ Blank'!Print_Area</vt:lpstr>
      <vt:lpstr>'TO-CK-NE Blank'!Print_Area</vt:lpstr>
      <vt:lpstr>'ZA-PE-MJ Blank'!Print_Area</vt:lpstr>
      <vt:lpstr>'1T -CPKA_2025'!Print_Titles</vt:lpstr>
      <vt:lpstr>'1T-KU _2025 (Blank)'!Print_Titles</vt:lpstr>
      <vt:lpstr>'2T -RUNB_2025'!Print_Titles</vt:lpstr>
      <vt:lpstr>'2T-KK NS _2025  (Blank)'!Print_Titles</vt:lpstr>
      <vt:lpstr>'3T -MZ_2025 '!Print_Titles</vt:lpstr>
      <vt:lpstr>'3T-DA MC_2025  (Blank)'!Print_Titles</vt:lpstr>
      <vt:lpstr>'4T-SA DZ NU_2025   (Blank)'!Print_Titles</vt:lpstr>
      <vt:lpstr>'5T-LL_2025 (Blank) '!Print_Titles</vt:lpstr>
      <vt:lpstr>'BLK-MHG Blank'!Print_Titles</vt:lpstr>
      <vt:lpstr>'MH Blank'!Print_Titles</vt:lpstr>
      <vt:lpstr>'MN-NN-BT-CZ Blank'!Print_Titles</vt:lpstr>
      <vt:lpstr>'TO-CK-NE Blank'!Print_Titles</vt:lpstr>
      <vt:lpstr>'ZA-PE-MJ Blank'!Print_Titles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Moses Malinda</dc:creator>
  <cp:lastModifiedBy>Joshua Kungwezo</cp:lastModifiedBy>
  <cp:lastPrinted>2025-04-29T06:19:11Z</cp:lastPrinted>
  <dcterms:created xsi:type="dcterms:W3CDTF">2025-04-16T07:02:14Z</dcterms:created>
  <dcterms:modified xsi:type="dcterms:W3CDTF">2025-05-19T10:30:57Z</dcterms:modified>
</cp:coreProperties>
</file>