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Working Folder_2024\Luweya_Bridge_082025\"/>
    </mc:Choice>
  </mc:AlternateContent>
  <xr:revisionPtr revIDLastSave="0" documentId="8_{4FAB7B00-2AAF-4DD0-AA25-18A5644F78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ubeya Bridge" sheetId="1" r:id="rId1"/>
  </sheets>
  <definedNames>
    <definedName name="_xlnm.Print_Area" localSheetId="0">'Lubeya Bridge'!$A$2:$H$384</definedName>
    <definedName name="_xlnm.Print_Titles" localSheetId="0">'Lubeya Bridge'!$2:$9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2" i="1" l="1"/>
  <c r="F176" i="1" l="1"/>
  <c r="H176" i="1" s="1"/>
  <c r="F234" i="1"/>
  <c r="H234" i="1" s="1"/>
  <c r="F265" i="1"/>
  <c r="H265" i="1" s="1"/>
  <c r="F213" i="1"/>
  <c r="H213" i="1" s="1"/>
  <c r="F147" i="1"/>
  <c r="H147" i="1" s="1"/>
  <c r="H67" i="1"/>
  <c r="F99" i="1"/>
  <c r="H99" i="1" s="1"/>
  <c r="F288" i="1"/>
  <c r="H288" i="1" s="1"/>
  <c r="H353" i="1"/>
  <c r="H352" i="1"/>
  <c r="H342" i="1"/>
  <c r="H344" i="1" s="1"/>
  <c r="H376" i="1" s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7" i="1"/>
  <c r="H275" i="1"/>
  <c r="H274" i="1"/>
  <c r="H273" i="1"/>
  <c r="H272" i="1"/>
  <c r="H271" i="1"/>
  <c r="H270" i="1"/>
  <c r="H269" i="1"/>
  <c r="H268" i="1"/>
  <c r="H267" i="1"/>
  <c r="H266" i="1"/>
  <c r="H264" i="1"/>
  <c r="H263" i="1"/>
  <c r="H262" i="1"/>
  <c r="H252" i="1"/>
  <c r="H251" i="1"/>
  <c r="H242" i="1"/>
  <c r="H241" i="1"/>
  <c r="H240" i="1"/>
  <c r="H237" i="1"/>
  <c r="H236" i="1"/>
  <c r="H235" i="1"/>
  <c r="H222" i="1"/>
  <c r="H221" i="1"/>
  <c r="H220" i="1"/>
  <c r="H219" i="1"/>
  <c r="H218" i="1"/>
  <c r="H217" i="1"/>
  <c r="H216" i="1"/>
  <c r="H215" i="1"/>
  <c r="H214" i="1"/>
  <c r="H212" i="1"/>
  <c r="H198" i="1"/>
  <c r="H197" i="1"/>
  <c r="H196" i="1"/>
  <c r="H195" i="1"/>
  <c r="H194" i="1"/>
  <c r="H193" i="1"/>
  <c r="H192" i="1"/>
  <c r="H191" i="1"/>
  <c r="H190" i="1"/>
  <c r="H189" i="1"/>
  <c r="H188" i="1"/>
  <c r="H177" i="1"/>
  <c r="H175" i="1"/>
  <c r="H174" i="1"/>
  <c r="H173" i="1"/>
  <c r="H172" i="1"/>
  <c r="H171" i="1"/>
  <c r="H170" i="1"/>
  <c r="H169" i="1"/>
  <c r="H168" i="1"/>
  <c r="H167" i="1"/>
  <c r="H166" i="1"/>
  <c r="H165" i="1"/>
  <c r="H153" i="1"/>
  <c r="H152" i="1"/>
  <c r="H151" i="1"/>
  <c r="H150" i="1"/>
  <c r="H149" i="1"/>
  <c r="H148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0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0" i="1"/>
  <c r="H69" i="1"/>
  <c r="H68" i="1"/>
  <c r="H66" i="1"/>
  <c r="H65" i="1"/>
  <c r="H64" i="1"/>
  <c r="H63" i="1"/>
  <c r="H62" i="1"/>
  <c r="H61" i="1"/>
  <c r="H60" i="1"/>
  <c r="H50" i="1"/>
  <c r="H49" i="1"/>
  <c r="H48" i="1"/>
  <c r="H47" i="1"/>
  <c r="H46" i="1"/>
  <c r="H45" i="1"/>
  <c r="H44" i="1"/>
  <c r="H43" i="1"/>
  <c r="H33" i="1"/>
  <c r="H32" i="1"/>
  <c r="H31" i="1"/>
  <c r="H30" i="1"/>
  <c r="H29" i="1"/>
  <c r="H28" i="1"/>
  <c r="H27" i="1"/>
  <c r="H26" i="1"/>
  <c r="H25" i="1"/>
  <c r="H24" i="1"/>
  <c r="H23" i="1"/>
  <c r="H40" i="1"/>
  <c r="H22" i="1"/>
  <c r="H21" i="1"/>
  <c r="H20" i="1"/>
  <c r="H19" i="1"/>
  <c r="H355" i="1" l="1"/>
  <c r="H377" i="1" s="1"/>
  <c r="H156" i="1"/>
  <c r="H367" i="1" s="1"/>
  <c r="H244" i="1"/>
  <c r="H371" i="1" s="1"/>
  <c r="H35" i="1"/>
  <c r="H363" i="1" s="1"/>
  <c r="H52" i="1"/>
  <c r="H364" i="1" s="1"/>
  <c r="H179" i="1"/>
  <c r="H368" i="1" s="1"/>
  <c r="H200" i="1"/>
  <c r="H369" i="1" s="1"/>
  <c r="H72" i="1"/>
  <c r="H365" i="1" s="1"/>
  <c r="H102" i="1"/>
  <c r="H366" i="1" s="1"/>
  <c r="H224" i="1"/>
  <c r="H370" i="1" s="1"/>
  <c r="H334" i="1"/>
  <c r="H375" i="1" s="1"/>
  <c r="H301" i="1"/>
  <c r="H374" i="1" s="1"/>
  <c r="H277" i="1"/>
  <c r="H373" i="1" s="1"/>
  <c r="H254" i="1"/>
  <c r="H372" i="1" s="1"/>
</calcChain>
</file>

<file path=xl/sharedStrings.xml><?xml version="1.0" encoding="utf-8"?>
<sst xmlns="http://schemas.openxmlformats.org/spreadsheetml/2006/main" count="641" uniqueCount="306">
  <si>
    <t>ROADS AUTHORITY</t>
  </si>
  <si>
    <t>Contract Name</t>
  </si>
  <si>
    <t xml:space="preserve">Contract No: </t>
  </si>
  <si>
    <t>BILL OF QUANTITIES</t>
  </si>
  <si>
    <t>SECTION 1300</t>
  </si>
  <si>
    <t>ITEM</t>
  </si>
  <si>
    <t>DESCRIPTION</t>
  </si>
  <si>
    <t>UNIT</t>
  </si>
  <si>
    <t>QTY</t>
  </si>
  <si>
    <t>RATE</t>
  </si>
  <si>
    <t>AMOUNT</t>
  </si>
  <si>
    <t>MK</t>
  </si>
  <si>
    <t>CONTRACTOR'S ESTABLISHMENT ON</t>
  </si>
  <si>
    <t>SITE AND GENERAL OBLIGATIONS</t>
  </si>
  <si>
    <t xml:space="preserve">(a) </t>
  </si>
  <si>
    <t>Fixed obligations</t>
  </si>
  <si>
    <t>Lump Sum</t>
  </si>
  <si>
    <t>(b)</t>
  </si>
  <si>
    <t xml:space="preserve"> Value-related obligations </t>
  </si>
  <si>
    <t xml:space="preserve">(c) </t>
  </si>
  <si>
    <t>Time-related obligations</t>
  </si>
  <si>
    <t>month</t>
  </si>
  <si>
    <t>Prov Sum</t>
  </si>
  <si>
    <t xml:space="preserve">(b) </t>
  </si>
  <si>
    <t>........%</t>
  </si>
  <si>
    <t>PS13.04</t>
  </si>
  <si>
    <t>Construction of Sign Boards</t>
  </si>
  <si>
    <t>No.</t>
  </si>
  <si>
    <t>PS13.05</t>
  </si>
  <si>
    <t>Contractor's Environmental Obligations</t>
  </si>
  <si>
    <t>Fixed Obligations</t>
  </si>
  <si>
    <t xml:space="preserve">Time-related obligations </t>
  </si>
  <si>
    <t>Month</t>
  </si>
  <si>
    <t>PS 13.06</t>
  </si>
  <si>
    <t>Contractor's Health and Safety Obligations</t>
  </si>
  <si>
    <t>TOTAL SECTION 1300 CARRIED FORWARD TO SUMMARY</t>
  </si>
  <si>
    <t>SECTION 1400</t>
  </si>
  <si>
    <t>HOUSING, OFFICES AND LABORATORIES FOR THE ENGINEER'S SITE PERSONNEL</t>
  </si>
  <si>
    <t>PS 14.15(a)</t>
  </si>
  <si>
    <t>Provision and maintenance of Survey equipment including software programme for use by the Engineer</t>
  </si>
  <si>
    <t>PS 14.15(b)</t>
  </si>
  <si>
    <t>(i)</t>
  </si>
  <si>
    <t>Supply of Survey equipment  and associated ICT equipment for use by the Engineer</t>
  </si>
  <si>
    <t>Prov. Sum</t>
  </si>
  <si>
    <t>(ii)</t>
  </si>
  <si>
    <t>Handling cost and profit on PS 14.15 (b)(i)) above</t>
  </si>
  <si>
    <t>PS14.20</t>
  </si>
  <si>
    <t>Provision of semi skilled labour for use by the Engineer</t>
  </si>
  <si>
    <t>Provision of Labourers</t>
  </si>
  <si>
    <t>Charges and profit on PS 14.20 (a) above (State % and extend as an amount)</t>
  </si>
  <si>
    <t>TOTAL SECTION 1400 CARRIED FORWARD TO SUMMARY</t>
  </si>
  <si>
    <t>SECTION 1500</t>
  </si>
  <si>
    <t>ACCOMMODATION OF TRAFFIC</t>
  </si>
  <si>
    <t>Accommodating traffic and maintaining diversions</t>
  </si>
  <si>
    <t>km</t>
  </si>
  <si>
    <t>Temporary traffic control facilities</t>
  </si>
  <si>
    <t xml:space="preserve"> </t>
  </si>
  <si>
    <t>(a)</t>
  </si>
  <si>
    <t xml:space="preserve">Flagmen </t>
  </si>
  <si>
    <t xml:space="preserve">Portable STOP and GO signs </t>
  </si>
  <si>
    <t>(c)</t>
  </si>
  <si>
    <t xml:space="preserve">Temporary traffic control sign as specified  </t>
  </si>
  <si>
    <t xml:space="preserve">Traffic cones </t>
  </si>
  <si>
    <t>Lump sum</t>
  </si>
  <si>
    <t>(j)</t>
  </si>
  <si>
    <t>Drums</t>
  </si>
  <si>
    <t>PS15.13</t>
  </si>
  <si>
    <t>Provision of temporary structures for river crossings during bridge repair or construction</t>
  </si>
  <si>
    <t>TOTAL SECTION 1500 CARRIED TO SUMMARY</t>
  </si>
  <si>
    <t>SECTION 1700</t>
  </si>
  <si>
    <t>CLEARING AND GRUBBING</t>
  </si>
  <si>
    <t>Clearing and grubbing</t>
  </si>
  <si>
    <t>ha</t>
  </si>
  <si>
    <t xml:space="preserve">Removal and grubbing of trees and tree stumps. </t>
  </si>
  <si>
    <t xml:space="preserve">girth exceeding 1.0 m up to and including 2.0 m </t>
  </si>
  <si>
    <t xml:space="preserve">girth exceeding 2.0 m up to and including 3.0 m </t>
  </si>
  <si>
    <t>Etc in steps of 1.0 m girth</t>
  </si>
  <si>
    <t>PS 17.04</t>
  </si>
  <si>
    <t>Cutting and removal of tree branches</t>
  </si>
  <si>
    <t>PS 17.05</t>
  </si>
  <si>
    <t>Clearing and grubbing, demolition of existing structures</t>
  </si>
  <si>
    <t xml:space="preserve">Masonry structures </t>
  </si>
  <si>
    <t>m³</t>
  </si>
  <si>
    <t xml:space="preserve">Concrete structures - Mass </t>
  </si>
  <si>
    <t xml:space="preserve">Concrete structures - Reinforced </t>
  </si>
  <si>
    <t>(d)</t>
  </si>
  <si>
    <t xml:space="preserve">Brickwork </t>
  </si>
  <si>
    <t>(e)</t>
  </si>
  <si>
    <t>Gabions</t>
  </si>
  <si>
    <t>PS 17.06</t>
  </si>
  <si>
    <t>Debris excavation and disposal</t>
  </si>
  <si>
    <t>PS 17.08</t>
  </si>
  <si>
    <t>Bush Clearing</t>
  </si>
  <si>
    <r>
      <t>m</t>
    </r>
    <r>
      <rPr>
        <vertAlign val="superscript"/>
        <sz val="10"/>
        <rFont val="Arial"/>
        <family val="2"/>
      </rPr>
      <t>2</t>
    </r>
  </si>
  <si>
    <t>PS 17.09</t>
  </si>
  <si>
    <t>Treatment of anthills</t>
  </si>
  <si>
    <t>TOTAL SECTION 1700 CARRIED TO SUMMARY</t>
  </si>
  <si>
    <t>SECTION 1800</t>
  </si>
  <si>
    <t>PS 1800</t>
  </si>
  <si>
    <t>DAYWORKS</t>
  </si>
  <si>
    <t>PS 18.01</t>
  </si>
  <si>
    <t>Personnel during normal working hours</t>
  </si>
  <si>
    <t xml:space="preserve">Unskilled labour </t>
  </si>
  <si>
    <t>h</t>
  </si>
  <si>
    <t xml:space="preserve">Semi - skilled labour </t>
  </si>
  <si>
    <t xml:space="preserve">Skill labour </t>
  </si>
  <si>
    <t xml:space="preserve">Ganger </t>
  </si>
  <si>
    <t>(f)</t>
  </si>
  <si>
    <t xml:space="preserve">Surveyor </t>
  </si>
  <si>
    <t>(g)</t>
  </si>
  <si>
    <t>Lab technician</t>
  </si>
  <si>
    <t>PS 18.02</t>
  </si>
  <si>
    <t>Personnel outside normal working hours</t>
  </si>
  <si>
    <t>Unskilled labour</t>
  </si>
  <si>
    <t>Semi - skilled labour</t>
  </si>
  <si>
    <t>Skill labour</t>
  </si>
  <si>
    <t>Ganger</t>
  </si>
  <si>
    <t>Flagmen</t>
  </si>
  <si>
    <t>Surveyor</t>
  </si>
  <si>
    <t>PS 18.03</t>
  </si>
  <si>
    <t>Plant</t>
  </si>
  <si>
    <t xml:space="preserve">Tip Truck 6m³ </t>
  </si>
  <si>
    <t>Tip truck 10m³</t>
  </si>
  <si>
    <t>Motor grader (CAT 14G) complete with scarifier</t>
  </si>
  <si>
    <t>Wheeled loader (CAT 980G)</t>
  </si>
  <si>
    <t xml:space="preserve">Tractor-Loader-Backhoe (CAT 450) </t>
  </si>
  <si>
    <t>Water bowser – self-propelled (9000 litres)</t>
  </si>
  <si>
    <t>Vibratory roller</t>
  </si>
  <si>
    <t>(h)</t>
  </si>
  <si>
    <t>Pneumatic roller</t>
  </si>
  <si>
    <t>Grid roller with tractor (5 - 7 tons)</t>
  </si>
  <si>
    <t>Tractor (110 HP)</t>
  </si>
  <si>
    <t>(k)</t>
  </si>
  <si>
    <t>Tracked excavator (CAT 223)</t>
  </si>
  <si>
    <t>(l)</t>
  </si>
  <si>
    <t>Bulldozer (CAT D8R or equivalent)</t>
  </si>
  <si>
    <t>(m)</t>
  </si>
  <si>
    <t>Excavator (CAT 225)</t>
  </si>
  <si>
    <t>(n)</t>
  </si>
  <si>
    <t>Concrete mixer 15 HP 0.5 m³</t>
  </si>
  <si>
    <t>(o)</t>
  </si>
  <si>
    <t>Water Pump</t>
  </si>
  <si>
    <t>PS 18.04</t>
  </si>
  <si>
    <t>Materials</t>
  </si>
  <si>
    <t>Procurement of materials</t>
  </si>
  <si>
    <t>Contractor's handling costs, profit and all other charges in respect of sub-item PS 18.04 (a) above (State % and extend as an amount)</t>
  </si>
  <si>
    <t>PS 18.05</t>
  </si>
  <si>
    <t>Transport</t>
  </si>
  <si>
    <t>Light Duty Vehicle</t>
  </si>
  <si>
    <t>Flatbed truck</t>
  </si>
  <si>
    <t>Lowbed truck</t>
  </si>
  <si>
    <t>TOTAL SECTION 1800 CARRIED TO SUMMARY</t>
  </si>
  <si>
    <t>Excavating soft material</t>
  </si>
  <si>
    <r>
      <t>m</t>
    </r>
    <r>
      <rPr>
        <vertAlign val="superscript"/>
        <sz val="10"/>
        <rFont val="Arial"/>
        <family val="2"/>
      </rPr>
      <t>3</t>
    </r>
  </si>
  <si>
    <t>m</t>
  </si>
  <si>
    <t xml:space="preserve">(i) </t>
  </si>
  <si>
    <t xml:space="preserve">(ii) </t>
  </si>
  <si>
    <t>PREFABRICATED CULVERTS</t>
  </si>
  <si>
    <t>Excavation</t>
  </si>
  <si>
    <t xml:space="preserve">0 m to 1.5m </t>
  </si>
  <si>
    <t xml:space="preserve"> &gt; 1.5m to 3.0m</t>
  </si>
  <si>
    <t>Extra over sub item 22.01 (a) for excavation in hard material</t>
  </si>
  <si>
    <t>Backfilling</t>
  </si>
  <si>
    <t>Using the excavated material</t>
  </si>
  <si>
    <t>Using imported selected material</t>
  </si>
  <si>
    <t>22.03</t>
  </si>
  <si>
    <t>Concrete pipe culverts</t>
  </si>
  <si>
    <t>On Class C bedding ( gravel )</t>
  </si>
  <si>
    <t>600 mm diameter</t>
  </si>
  <si>
    <t>900 mm diameter</t>
  </si>
  <si>
    <t xml:space="preserve">(c)  </t>
  </si>
  <si>
    <t xml:space="preserve">(a)  </t>
  </si>
  <si>
    <t>Box Culverts</t>
  </si>
  <si>
    <t>m²</t>
  </si>
  <si>
    <t>TOTAL SECTION 2200 CARRIED FORWARD TO SUMMARY</t>
  </si>
  <si>
    <t>2500 : PITCHING, STONEWORK AND PROTECTION AGAINST EROSION</t>
  </si>
  <si>
    <t>Stone masonry walls</t>
  </si>
  <si>
    <t>Plain packed stone walls</t>
  </si>
  <si>
    <t>Cement mortared stone</t>
  </si>
  <si>
    <t>Provision of herbicides and ant poison:</t>
  </si>
  <si>
    <t>Provision of materials including application</t>
  </si>
  <si>
    <t>Handling cost and profit on 25.06 (a) above</t>
  </si>
  <si>
    <t>PS 25.08</t>
  </si>
  <si>
    <t>Erosion damage repair</t>
  </si>
  <si>
    <t>PS 25.09</t>
  </si>
  <si>
    <t>Check dams</t>
  </si>
  <si>
    <t>TOTAL SECTION 2500 TO SUMMARY</t>
  </si>
  <si>
    <t>3300: MASS EARTHWORKS</t>
  </si>
  <si>
    <t>PS33.01</t>
  </si>
  <si>
    <t>Cut and borrow to fill, including unlimited free haul</t>
  </si>
  <si>
    <t xml:space="preserve">(a)  </t>
  </si>
  <si>
    <t>Gravel or soft material in compacted layer thicknesses of 300 mm and less</t>
  </si>
  <si>
    <t xml:space="preserve"> compacted to 90% modified AASHTO density</t>
  </si>
  <si>
    <t xml:space="preserve">compacted to 93% modified AASHTO density </t>
  </si>
  <si>
    <t>Rock fill as specified in Subclause 3209(c)</t>
  </si>
  <si>
    <t>PS 33.07</t>
  </si>
  <si>
    <t>Removal of unsuitable material obtained from any type of excavation at any layer thickness.</t>
  </si>
  <si>
    <t>PS 33.14</t>
  </si>
  <si>
    <t>River training</t>
  </si>
  <si>
    <t>PS 33.15</t>
  </si>
  <si>
    <t>Spot repair earth road</t>
  </si>
  <si>
    <t>PS 33.17</t>
  </si>
  <si>
    <t>Reshaping earth road without watering &amp; compaction (labour based)</t>
  </si>
  <si>
    <t>Reshaping earth road with watering &amp; compaction  (labour based)</t>
  </si>
  <si>
    <t>PS 33.18</t>
  </si>
  <si>
    <t xml:space="preserve">Rehabilitating earth roads </t>
  </si>
  <si>
    <t>PS 33.19</t>
  </si>
  <si>
    <t>Localised gravelling of earth roads</t>
  </si>
  <si>
    <t>TOTAL SECTION 3300 CARRIED FORWARD TO SUMMARY</t>
  </si>
  <si>
    <t>6100: FOUNDATIONS FOR STRUCTURES</t>
  </si>
  <si>
    <t>PS 61.02</t>
  </si>
  <si>
    <t xml:space="preserve"> Excavation in any material other than rock at any depth</t>
  </si>
  <si>
    <t xml:space="preserve"> Excavation in rock at any depth</t>
  </si>
  <si>
    <t xml:space="preserve"> (i) Drilling works including excavations for installations of 178x54x15kg/m RHS Channels</t>
  </si>
  <si>
    <t>Provisional Sum</t>
  </si>
  <si>
    <t>Contractor's handling costs, profits and other charges in respect of the above item (c) as a percentage</t>
  </si>
  <si>
    <t>%</t>
  </si>
  <si>
    <t>PS 61.04</t>
  </si>
  <si>
    <t>utilizing imported material or material from  excavation</t>
  </si>
  <si>
    <t xml:space="preserve">soil cement </t>
  </si>
  <si>
    <t>TOTAL SECTION 6100 CARRIED FORWARD TO SUMMARY</t>
  </si>
  <si>
    <t>6200: FALSEWORK, FORMWORK AND CONCRETE FINISH</t>
  </si>
  <si>
    <t>PS 62.01</t>
  </si>
  <si>
    <t>Formwork</t>
  </si>
  <si>
    <t>TOTAL SECTION 6200 CARRIED FORWARD TO SUMMARY</t>
  </si>
  <si>
    <t>6300: STEEL REINFORCEMENT FOR STRUCTURES</t>
  </si>
  <si>
    <t>Steel reinforcement for:</t>
  </si>
  <si>
    <t>Bridge decks</t>
  </si>
  <si>
    <t xml:space="preserve">Mild steel bars   ( as specified)                 </t>
  </si>
  <si>
    <t>tonne</t>
  </si>
  <si>
    <t>High yield stress deformed steel reinforcement bars, 450MPa</t>
  </si>
  <si>
    <t xml:space="preserve">(iii) </t>
  </si>
  <si>
    <t>Welded steel fabric ( A252)</t>
  </si>
  <si>
    <t>kg</t>
  </si>
  <si>
    <t>Concrete Surfaced Roads</t>
  </si>
  <si>
    <t xml:space="preserve">Mild steel bars   ( as specified) </t>
  </si>
  <si>
    <t xml:space="preserve">Welded steel fabric  ( A193) </t>
  </si>
  <si>
    <t>TOTAL SECTION 6300 CARRIED FORWARD TO SUMMARY</t>
  </si>
  <si>
    <t>6400: CONCRETE FOR STRUCTURES</t>
  </si>
  <si>
    <t>Cast in situ concrete:</t>
  </si>
  <si>
    <t xml:space="preserve">Class 30/20 </t>
  </si>
  <si>
    <t>Box culverts</t>
  </si>
  <si>
    <t>Concrete surfaced roads</t>
  </si>
  <si>
    <t>Class 20/20</t>
  </si>
  <si>
    <t>Class 15/40</t>
  </si>
  <si>
    <t>Foundations</t>
  </si>
  <si>
    <t>Bedding for structures</t>
  </si>
  <si>
    <t>TOTAL SECTION 6400 CARRIED FORWARD TO SUMMARY</t>
  </si>
  <si>
    <t>6600: JOINTS, BEARINGS, PARAPETS AND DRAINAGE FOR STRUCTURES</t>
  </si>
  <si>
    <t>Expansion joints:</t>
  </si>
  <si>
    <t>Install joints (20mm wide)</t>
  </si>
  <si>
    <t>(Description joint measured by number)</t>
  </si>
  <si>
    <t>Filled joints:</t>
  </si>
  <si>
    <t>Supply and installation of 20 mm thick compressible joint filler impregnated with bitumen</t>
  </si>
  <si>
    <t>Sealing joints:</t>
  </si>
  <si>
    <t>Sealant (description of joint, sealant and size)</t>
  </si>
  <si>
    <t>Bearings</t>
  </si>
  <si>
    <t>Plain rubber bearing size 600 mm x 300 mm x 10 mm</t>
  </si>
  <si>
    <t>Plain rubber bearing size 300 mm x 300 mm x 10 mm</t>
  </si>
  <si>
    <t>Steel railings (Bridge hand rails) (Specify sizes)</t>
  </si>
  <si>
    <t>Drainage pipes and weep holes</t>
  </si>
  <si>
    <t>(a) Drainage pipes</t>
  </si>
  <si>
    <t xml:space="preserve">PVC pipe 75 mm </t>
  </si>
  <si>
    <t xml:space="preserve">PVC pipe 150 mm </t>
  </si>
  <si>
    <t>(b) Weep Holes</t>
  </si>
  <si>
    <t xml:space="preserve"> PVC pipe 75mm </t>
  </si>
  <si>
    <t>TOTAL SECTION 6600 CARRIED FORWARD TO SUMMARY</t>
  </si>
  <si>
    <t>PS 6900</t>
  </si>
  <si>
    <t>PS 6900: REPAIR AND MAINTENANCE OF BRIDGES</t>
  </si>
  <si>
    <t>PS 69.01</t>
  </si>
  <si>
    <t xml:space="preserve">Removal of existing timber bridge decks </t>
  </si>
  <si>
    <t>TOTAL SECTION 6900 CARRIED FORWARD TO SUMMARY</t>
  </si>
  <si>
    <t>7100: TESTING AND QUALITY CONTROL</t>
  </si>
  <si>
    <t xml:space="preserve">Other special tests requested by the Engineer: </t>
  </si>
  <si>
    <t>Cost of test</t>
  </si>
  <si>
    <t>Handling cost and profit on provisional sum in (a) above, as a percentage</t>
  </si>
  <si>
    <t>TOTAL SECTION 7100 CARRIED FORWARD TO SUMMARY</t>
  </si>
  <si>
    <t>SUMMARY OF SECTIONS</t>
  </si>
  <si>
    <t>SECTIONS</t>
  </si>
  <si>
    <t>SECTION TOTAL</t>
  </si>
  <si>
    <t>Contractor's establishment on site and general obligations</t>
  </si>
  <si>
    <t>Housing, offices and laboratories for the engineer's  site personnel</t>
  </si>
  <si>
    <t>Accommodation of traffic</t>
  </si>
  <si>
    <t>Dayworks</t>
  </si>
  <si>
    <t>Prefabricated culverts</t>
  </si>
  <si>
    <t>Pitching, stonework and protection against erosion; gabions</t>
  </si>
  <si>
    <t>Mass earthworks</t>
  </si>
  <si>
    <t>Foundations for structures</t>
  </si>
  <si>
    <t>Falsework, formwork and concrete finish</t>
  </si>
  <si>
    <t>Steel reinforcement for structures</t>
  </si>
  <si>
    <t>Concrete for structures</t>
  </si>
  <si>
    <t>Joints, bearings, parapets and drainage for structures</t>
  </si>
  <si>
    <t>Repair and maintenance of bridges</t>
  </si>
  <si>
    <t>Testing and quality control</t>
  </si>
  <si>
    <t>A</t>
  </si>
  <si>
    <t>Sub-Total 1</t>
  </si>
  <si>
    <t>B</t>
  </si>
  <si>
    <t>C</t>
  </si>
  <si>
    <t>Sub-Total 2  (A + B)</t>
  </si>
  <si>
    <t>D</t>
  </si>
  <si>
    <t>ADD 16.5% AS VAT        (C x 16.5%)</t>
  </si>
  <si>
    <t>GRAND TOTAL BID PRICE  (To BidSubmission Form) (C + D)</t>
  </si>
  <si>
    <t>Movable barricades</t>
  </si>
  <si>
    <t>ADD 10% AS CONTINGENCY (A x 10%)</t>
  </si>
  <si>
    <t>Construction of Lubeya Bridge across Lubeya River on Euthini - Chiseng'eze (M09) Road in Mzimba District</t>
  </si>
  <si>
    <t>RA/MAI/2025-26/T/BR/NR/MZ/38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</si>
</sst>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1" fillId="0" borderId="0" xfId="0" applyFont="1" applyAlignment="1">
      <alignment vertical="center"/>
    </xf>
    <xf numFmtId="43" fontId="1" fillId="0" borderId="0" xfId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39" fontId="1" fillId="0" borderId="0" xfId="0" applyNumberFormat="1" applyFont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39" fontId="1" fillId="0" borderId="0" xfId="0" applyNumberFormat="1" applyFont="1" applyAlignment="1">
      <alignment horizontal="center" vertical="center"/>
    </xf>
    <xf numFmtId="43" fontId="1" fillId="0" borderId="0" xfId="1" applyFont="1" applyAlignment="1">
      <alignment horizontal="left" vertical="center"/>
    </xf>
    <xf numFmtId="43" fontId="1" fillId="0" borderId="0" xfId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1" fillId="0" borderId="0" xfId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43" fontId="2" fillId="0" borderId="2" xfId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9" fontId="2" fillId="0" borderId="1" xfId="0" applyNumberFormat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3" fontId="2" fillId="0" borderId="5" xfId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39" fontId="2" fillId="0" borderId="4" xfId="0" applyNumberFormat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3" fontId="1" fillId="0" borderId="8" xfId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39" fontId="1" fillId="0" borderId="7" xfId="0" applyNumberFormat="1" applyFont="1" applyBorder="1" applyAlignment="1">
      <alignment horizontal="center" vertical="center"/>
    </xf>
    <xf numFmtId="43" fontId="1" fillId="0" borderId="7" xfId="1" applyFont="1" applyBorder="1" applyAlignment="1">
      <alignment vertical="center"/>
    </xf>
    <xf numFmtId="43" fontId="1" fillId="0" borderId="7" xfId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39" fontId="1" fillId="0" borderId="9" xfId="0" applyNumberFormat="1" applyFont="1" applyBorder="1" applyAlignment="1">
      <alignment horizontal="center" vertical="center"/>
    </xf>
    <xf numFmtId="43" fontId="1" fillId="0" borderId="9" xfId="1" applyFont="1" applyBorder="1" applyAlignment="1">
      <alignment vertical="center"/>
    </xf>
    <xf numFmtId="43" fontId="1" fillId="0" borderId="9" xfId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3" fontId="2" fillId="0" borderId="10" xfId="1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39" fontId="2" fillId="0" borderId="9" xfId="0" applyNumberFormat="1" applyFont="1" applyBorder="1" applyAlignment="1">
      <alignment horizontal="center" vertical="center"/>
    </xf>
    <xf numFmtId="43" fontId="2" fillId="0" borderId="9" xfId="1" applyFont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43" fontId="1" fillId="0" borderId="10" xfId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3" fontId="2" fillId="0" borderId="0" xfId="1" applyFont="1" applyFill="1" applyBorder="1" applyAlignment="1">
      <alignment vertical="center"/>
    </xf>
    <xf numFmtId="43" fontId="1" fillId="0" borderId="10" xfId="1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3" fontId="1" fillId="0" borderId="13" xfId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39" fontId="1" fillId="0" borderId="13" xfId="0" applyNumberFormat="1" applyFont="1" applyBorder="1" applyAlignment="1">
      <alignment horizontal="center" vertical="center"/>
    </xf>
    <xf numFmtId="43" fontId="1" fillId="0" borderId="13" xfId="1" applyFont="1" applyBorder="1" applyAlignment="1">
      <alignment vertical="center"/>
    </xf>
    <xf numFmtId="43" fontId="2" fillId="0" borderId="14" xfId="1" applyFont="1" applyFill="1" applyBorder="1" applyAlignment="1">
      <alignment vertical="center"/>
    </xf>
    <xf numFmtId="43" fontId="1" fillId="0" borderId="2" xfId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39" fontId="1" fillId="0" borderId="2" xfId="0" applyNumberFormat="1" applyFont="1" applyBorder="1" applyAlignment="1">
      <alignment horizontal="center" vertical="center"/>
    </xf>
    <xf numFmtId="43" fontId="1" fillId="0" borderId="2" xfId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43" fontId="2" fillId="0" borderId="13" xfId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39" fontId="2" fillId="0" borderId="13" xfId="0" applyNumberFormat="1" applyFont="1" applyBorder="1" applyAlignment="1">
      <alignment horizontal="center" vertical="center"/>
    </xf>
    <xf numFmtId="43" fontId="2" fillId="0" borderId="15" xfId="1" applyFont="1" applyBorder="1" applyAlignment="1">
      <alignment horizontal="left" vertical="center"/>
    </xf>
    <xf numFmtId="43" fontId="2" fillId="0" borderId="14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3" fontId="2" fillId="0" borderId="10" xfId="1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43" fontId="1" fillId="0" borderId="11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horizontal="right" vertical="center"/>
    </xf>
    <xf numFmtId="43" fontId="1" fillId="0" borderId="0" xfId="1" applyFont="1" applyFill="1" applyBorder="1" applyAlignment="1">
      <alignment vertical="center" wrapText="1"/>
    </xf>
    <xf numFmtId="39" fontId="1" fillId="0" borderId="9" xfId="1" applyNumberFormat="1" applyFont="1" applyFill="1" applyBorder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3" xfId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/>
    </xf>
    <xf numFmtId="43" fontId="1" fillId="0" borderId="10" xfId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3" fontId="1" fillId="0" borderId="15" xfId="1" applyFont="1" applyBorder="1" applyAlignment="1">
      <alignment horizontal="right" vertical="center"/>
    </xf>
    <xf numFmtId="43" fontId="2" fillId="0" borderId="15" xfId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43" fontId="1" fillId="0" borderId="2" xfId="1" applyFont="1" applyBorder="1" applyAlignment="1">
      <alignment horizontal="right" vertical="center"/>
    </xf>
    <xf numFmtId="43" fontId="2" fillId="0" borderId="2" xfId="1" applyFont="1" applyFill="1" applyBorder="1" applyAlignment="1">
      <alignment horizontal="right" vertical="center"/>
    </xf>
    <xf numFmtId="43" fontId="1" fillId="0" borderId="0" xfId="1" applyFont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43" fontId="2" fillId="0" borderId="6" xfId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43" fontId="2" fillId="0" borderId="4" xfId="1" applyFont="1" applyBorder="1" applyAlignment="1">
      <alignment horizontal="center" vertical="center"/>
    </xf>
    <xf numFmtId="43" fontId="2" fillId="0" borderId="18" xfId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3" fontId="2" fillId="0" borderId="9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3" fontId="2" fillId="0" borderId="9" xfId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43" fontId="1" fillId="0" borderId="9" xfId="1" applyFont="1" applyBorder="1" applyAlignment="1">
      <alignment horizontal="right" vertical="center"/>
    </xf>
    <xf numFmtId="43" fontId="1" fillId="0" borderId="9" xfId="1" applyFont="1" applyFill="1" applyBorder="1" applyAlignment="1">
      <alignment horizontal="right" vertical="center"/>
    </xf>
    <xf numFmtId="43" fontId="1" fillId="0" borderId="10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39" fontId="1" fillId="0" borderId="1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9" fontId="1" fillId="0" borderId="1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 readingOrder="1"/>
    </xf>
    <xf numFmtId="0" fontId="1" fillId="0" borderId="10" xfId="0" applyFont="1" applyBorder="1" applyAlignment="1">
      <alignment horizontal="left" vertical="center"/>
    </xf>
    <xf numFmtId="43" fontId="1" fillId="0" borderId="6" xfId="1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3" fontId="2" fillId="0" borderId="16" xfId="1" applyFont="1" applyBorder="1" applyAlignment="1">
      <alignment horizontal="right" vertical="center"/>
    </xf>
    <xf numFmtId="43" fontId="2" fillId="0" borderId="16" xfId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3" fontId="2" fillId="0" borderId="17" xfId="1" applyFont="1" applyBorder="1" applyAlignment="1">
      <alignment horizontal="right" vertical="center"/>
    </xf>
    <xf numFmtId="43" fontId="2" fillId="0" borderId="17" xfId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39" fontId="2" fillId="0" borderId="7" xfId="0" applyNumberFormat="1" applyFont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43" fontId="1" fillId="0" borderId="11" xfId="1" applyFont="1" applyFill="1" applyBorder="1" applyAlignment="1">
      <alignment horizontal="right" vertical="center"/>
    </xf>
    <xf numFmtId="43" fontId="1" fillId="0" borderId="10" xfId="1" applyFont="1" applyFill="1" applyBorder="1" applyAlignment="1">
      <alignment horizontal="right" vertical="center"/>
    </xf>
    <xf numFmtId="43" fontId="1" fillId="0" borderId="6" xfId="1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0" fontId="1" fillId="0" borderId="10" xfId="1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9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1" applyNumberFormat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39" fontId="2" fillId="0" borderId="10" xfId="0" applyNumberFormat="1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1" fillId="0" borderId="0" xfId="0" applyFont="1"/>
    <xf numFmtId="43" fontId="1" fillId="0" borderId="10" xfId="1" applyFont="1" applyBorder="1" applyAlignment="1">
      <alignment horizontal="right"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39" fontId="1" fillId="0" borderId="20" xfId="0" applyNumberFormat="1" applyFont="1" applyBorder="1" applyAlignment="1">
      <alignment horizontal="center" vertical="center"/>
    </xf>
    <xf numFmtId="43" fontId="2" fillId="0" borderId="20" xfId="1" applyFont="1" applyFill="1" applyBorder="1" applyAlignment="1">
      <alignment vertical="center"/>
    </xf>
    <xf numFmtId="43" fontId="1" fillId="0" borderId="10" xfId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18" xfId="1" applyFont="1" applyBorder="1" applyAlignment="1">
      <alignment horizontal="center" vertical="center"/>
    </xf>
    <xf numFmtId="43" fontId="2" fillId="0" borderId="22" xfId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43" fontId="2" fillId="0" borderId="24" xfId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43" fontId="1" fillId="0" borderId="26" xfId="1" applyFont="1" applyFill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9" fontId="1" fillId="0" borderId="9" xfId="2" applyFont="1" applyBorder="1" applyAlignment="1">
      <alignment horizontal="right" vertical="center"/>
    </xf>
    <xf numFmtId="0" fontId="1" fillId="0" borderId="27" xfId="0" applyFont="1" applyBorder="1" applyAlignment="1">
      <alignment vertical="center"/>
    </xf>
    <xf numFmtId="43" fontId="1" fillId="0" borderId="29" xfId="1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39" fontId="1" fillId="0" borderId="29" xfId="0" applyNumberFormat="1" applyFont="1" applyBorder="1" applyAlignment="1">
      <alignment horizontal="center" vertical="center"/>
    </xf>
    <xf numFmtId="43" fontId="1" fillId="0" borderId="29" xfId="1" applyFont="1" applyBorder="1" applyAlignment="1">
      <alignment vertical="center"/>
    </xf>
    <xf numFmtId="43" fontId="2" fillId="0" borderId="30" xfId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43" fontId="1" fillId="0" borderId="18" xfId="1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39" fontId="1" fillId="0" borderId="4" xfId="0" applyNumberFormat="1" applyFont="1" applyBorder="1" applyAlignment="1">
      <alignment horizontal="center" vertical="center"/>
    </xf>
    <xf numFmtId="43" fontId="1" fillId="0" borderId="4" xfId="1" applyFont="1" applyBorder="1" applyAlignment="1">
      <alignment vertical="center"/>
    </xf>
    <xf numFmtId="43" fontId="1" fillId="0" borderId="4" xfId="1" applyFont="1" applyFill="1" applyBorder="1" applyAlignment="1">
      <alignment vertical="center"/>
    </xf>
    <xf numFmtId="43" fontId="2" fillId="0" borderId="32" xfId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43" fontId="2" fillId="0" borderId="34" xfId="1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39" fontId="2" fillId="0" borderId="33" xfId="0" applyNumberFormat="1" applyFont="1" applyBorder="1" applyAlignment="1">
      <alignment horizontal="center" vertical="center"/>
    </xf>
    <xf numFmtId="43" fontId="2" fillId="0" borderId="33" xfId="1" applyFont="1" applyBorder="1" applyAlignment="1">
      <alignment horizontal="center" vertical="center"/>
    </xf>
    <xf numFmtId="43" fontId="2" fillId="0" borderId="33" xfId="1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43" fontId="1" fillId="0" borderId="3" xfId="1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9" fontId="1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9" fontId="1" fillId="0" borderId="9" xfId="2" applyFont="1" applyBorder="1" applyAlignment="1">
      <alignment vertical="center"/>
    </xf>
    <xf numFmtId="0" fontId="1" fillId="0" borderId="36" xfId="0" applyFont="1" applyBorder="1" applyAlignment="1">
      <alignment horizontal="right" vertical="center"/>
    </xf>
    <xf numFmtId="43" fontId="1" fillId="0" borderId="37" xfId="1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39" fontId="1" fillId="0" borderId="36" xfId="0" applyNumberFormat="1" applyFont="1" applyBorder="1" applyAlignment="1">
      <alignment horizontal="center" vertical="center"/>
    </xf>
    <xf numFmtId="43" fontId="1" fillId="0" borderId="36" xfId="1" applyFont="1" applyBorder="1" applyAlignment="1">
      <alignment vertical="center"/>
    </xf>
    <xf numFmtId="43" fontId="1" fillId="0" borderId="36" xfId="1" applyFont="1" applyFill="1" applyBorder="1" applyAlignment="1">
      <alignment vertical="center"/>
    </xf>
    <xf numFmtId="43" fontId="1" fillId="0" borderId="33" xfId="1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 wrapText="1"/>
    </xf>
    <xf numFmtId="39" fontId="1" fillId="0" borderId="33" xfId="0" applyNumberFormat="1" applyFont="1" applyBorder="1" applyAlignment="1">
      <alignment horizontal="center" vertical="center"/>
    </xf>
    <xf numFmtId="43" fontId="1" fillId="0" borderId="33" xfId="1" applyFont="1" applyBorder="1" applyAlignment="1">
      <alignment vertical="center"/>
    </xf>
    <xf numFmtId="43" fontId="2" fillId="0" borderId="33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39" fontId="2" fillId="0" borderId="2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43" fontId="2" fillId="0" borderId="20" xfId="1" applyFont="1" applyFill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39" fontId="2" fillId="0" borderId="20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43" fontId="1" fillId="0" borderId="34" xfId="1" applyFont="1" applyFill="1" applyBorder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43" fontId="1" fillId="0" borderId="34" xfId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43" fontId="1" fillId="0" borderId="37" xfId="1" applyFont="1" applyFill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43" fontId="1" fillId="0" borderId="4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/>
    </xf>
    <xf numFmtId="43" fontId="1" fillId="0" borderId="45" xfId="1" applyFont="1" applyFill="1" applyBorder="1" applyAlignment="1">
      <alignment horizontal="left" vertical="center"/>
    </xf>
    <xf numFmtId="43" fontId="1" fillId="0" borderId="35" xfId="1" applyFont="1" applyFill="1" applyBorder="1" applyAlignment="1">
      <alignment vertical="center"/>
    </xf>
    <xf numFmtId="43" fontId="2" fillId="0" borderId="0" xfId="1" applyFont="1" applyFill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3" fontId="1" fillId="0" borderId="18" xfId="1" applyFont="1" applyBorder="1" applyAlignment="1">
      <alignment vertical="center"/>
    </xf>
    <xf numFmtId="9" fontId="1" fillId="0" borderId="9" xfId="2" applyFont="1" applyFill="1" applyBorder="1" applyAlignment="1">
      <alignment vertical="center"/>
    </xf>
    <xf numFmtId="43" fontId="1" fillId="0" borderId="0" xfId="1" applyFont="1" applyAlignment="1">
      <alignment horizontal="justify"/>
    </xf>
    <xf numFmtId="0" fontId="1" fillId="0" borderId="0" xfId="0" applyFont="1" applyAlignment="1">
      <alignment horizontal="justify"/>
    </xf>
    <xf numFmtId="43" fontId="1" fillId="0" borderId="0" xfId="1" applyFont="1" applyFill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43" fontId="2" fillId="0" borderId="16" xfId="1" applyFont="1" applyFill="1" applyBorder="1" applyAlignment="1">
      <alignment vertical="center"/>
    </xf>
    <xf numFmtId="43" fontId="2" fillId="0" borderId="38" xfId="1" applyFont="1" applyFill="1" applyBorder="1" applyAlignment="1">
      <alignment vertical="center"/>
    </xf>
    <xf numFmtId="43" fontId="2" fillId="0" borderId="36" xfId="1" applyFont="1" applyFill="1" applyBorder="1" applyAlignment="1">
      <alignment vertical="center"/>
    </xf>
    <xf numFmtId="39" fontId="1" fillId="0" borderId="39" xfId="1" applyNumberFormat="1" applyFont="1" applyFill="1" applyBorder="1" applyAlignment="1">
      <alignment horizontal="center" vertical="center"/>
    </xf>
    <xf numFmtId="39" fontId="1" fillId="0" borderId="20" xfId="1" applyNumberFormat="1" applyFont="1" applyFill="1" applyBorder="1" applyAlignment="1">
      <alignment horizontal="center" vertical="center"/>
    </xf>
    <xf numFmtId="43" fontId="1" fillId="0" borderId="38" xfId="1" applyFont="1" applyFill="1" applyBorder="1" applyAlignment="1">
      <alignment vertical="center"/>
    </xf>
    <xf numFmtId="39" fontId="1" fillId="0" borderId="41" xfId="1" applyNumberFormat="1" applyFont="1" applyFill="1" applyBorder="1" applyAlignment="1">
      <alignment horizontal="center" vertical="center"/>
    </xf>
    <xf numFmtId="43" fontId="1" fillId="0" borderId="42" xfId="1" applyFont="1" applyFill="1" applyBorder="1" applyAlignment="1">
      <alignment vertical="center"/>
    </xf>
    <xf numFmtId="43" fontId="1" fillId="0" borderId="43" xfId="1" applyFont="1" applyFill="1" applyBorder="1" applyAlignment="1">
      <alignment vertical="center"/>
    </xf>
    <xf numFmtId="0" fontId="2" fillId="0" borderId="20" xfId="1" applyNumberFormat="1" applyFont="1" applyFill="1" applyBorder="1" applyAlignment="1">
      <alignment horizontal="left" vertical="center"/>
    </xf>
    <xf numFmtId="43" fontId="2" fillId="0" borderId="20" xfId="1" applyFont="1" applyFill="1" applyBorder="1" applyAlignment="1">
      <alignment vertical="center" wrapText="1"/>
    </xf>
    <xf numFmtId="39" fontId="2" fillId="0" borderId="20" xfId="1" applyNumberFormat="1" applyFont="1" applyFill="1" applyBorder="1" applyAlignment="1">
      <alignment horizontal="center" vertical="center"/>
    </xf>
    <xf numFmtId="43" fontId="2" fillId="0" borderId="46" xfId="1" applyFont="1" applyFill="1" applyBorder="1" applyAlignment="1">
      <alignment vertical="center"/>
    </xf>
    <xf numFmtId="43" fontId="1" fillId="0" borderId="47" xfId="1" applyFont="1" applyFill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43" fontId="2" fillId="0" borderId="46" xfId="1" applyFont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 wrapText="1"/>
    </xf>
    <xf numFmtId="39" fontId="2" fillId="0" borderId="49" xfId="0" applyNumberFormat="1" applyFont="1" applyBorder="1" applyAlignment="1">
      <alignment horizontal="center" vertical="center"/>
    </xf>
    <xf numFmtId="43" fontId="2" fillId="0" borderId="50" xfId="1" applyFont="1" applyBorder="1" applyAlignment="1">
      <alignment horizontal="left" vertical="center"/>
    </xf>
    <xf numFmtId="43" fontId="2" fillId="0" borderId="51" xfId="1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43" fontId="2" fillId="0" borderId="20" xfId="1" applyFont="1" applyBorder="1" applyAlignment="1">
      <alignment horizontal="right" vertical="center"/>
    </xf>
    <xf numFmtId="15" fontId="2" fillId="0" borderId="0" xfId="1" applyNumberFormat="1" applyFont="1" applyAlignment="1">
      <alignment vertical="center"/>
    </xf>
    <xf numFmtId="15" fontId="2" fillId="0" borderId="0" xfId="0" applyNumberFormat="1" applyFont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3" fontId="1" fillId="0" borderId="10" xfId="1" applyFont="1" applyFill="1" applyBorder="1" applyAlignment="1">
      <alignment horizontal="left" vertical="center" wrapText="1"/>
    </xf>
    <xf numFmtId="43" fontId="1" fillId="0" borderId="11" xfId="1" applyFont="1" applyFill="1" applyBorder="1" applyAlignment="1">
      <alignment horizontal="left" vertical="center" wrapText="1"/>
    </xf>
    <xf numFmtId="43" fontId="1" fillId="0" borderId="10" xfId="1" applyFont="1" applyFill="1" applyBorder="1" applyAlignment="1">
      <alignment horizontal="left"/>
    </xf>
    <xf numFmtId="43" fontId="1" fillId="0" borderId="11" xfId="1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83"/>
  <sheetViews>
    <sheetView showGridLines="0" tabSelected="1" zoomScale="70" zoomScaleNormal="70" zoomScaleSheetLayoutView="86" zoomScalePageLayoutView="79" workbookViewId="0">
      <selection activeCell="B7" sqref="B7"/>
    </sheetView>
  </sheetViews>
  <sheetFormatPr defaultColWidth="9.109375" defaultRowHeight="13.2" x14ac:dyDescent="0.25"/>
  <cols>
    <col min="1" max="1" width="1.109375" style="1" customWidth="1"/>
    <col min="2" max="2" width="10.44140625" style="1" customWidth="1"/>
    <col min="3" max="3" width="6" style="259" customWidth="1"/>
    <col min="4" max="4" width="61.88671875" style="1" customWidth="1"/>
    <col min="5" max="5" width="9.5546875" style="14" bestFit="1" customWidth="1"/>
    <col min="6" max="6" width="16.6640625" style="6" customWidth="1"/>
    <col min="7" max="7" width="15.44140625" style="2" customWidth="1"/>
    <col min="8" max="8" width="18.33203125" style="259" customWidth="1"/>
    <col min="9" max="9" width="9.109375" style="1"/>
    <col min="10" max="10" width="21.33203125" style="2" customWidth="1"/>
    <col min="11" max="11" width="9.109375" style="1"/>
    <col min="12" max="12" width="9.6640625" style="1" bestFit="1" customWidth="1"/>
    <col min="13" max="16384" width="9.109375" style="1"/>
  </cols>
  <sheetData>
    <row r="2" spans="2:12" x14ac:dyDescent="0.25">
      <c r="B2" s="295" t="s">
        <v>0</v>
      </c>
      <c r="C2" s="295"/>
      <c r="D2" s="295"/>
      <c r="E2" s="295"/>
      <c r="F2" s="295"/>
      <c r="G2" s="295"/>
      <c r="H2" s="295"/>
    </row>
    <row r="3" spans="2:12" x14ac:dyDescent="0.25">
      <c r="B3" s="10"/>
      <c r="C3" s="148"/>
      <c r="D3" s="10"/>
      <c r="E3" s="149"/>
      <c r="F3" s="150"/>
      <c r="G3" s="151"/>
      <c r="H3" s="151"/>
    </row>
    <row r="4" spans="2:12" ht="18.899999999999999" customHeight="1" x14ac:dyDescent="0.25">
      <c r="B4" s="10" t="s">
        <v>1</v>
      </c>
      <c r="C4" s="55"/>
      <c r="D4" s="296" t="s">
        <v>304</v>
      </c>
      <c r="E4" s="296"/>
      <c r="F4" s="296"/>
      <c r="G4" s="296"/>
      <c r="H4" s="296"/>
    </row>
    <row r="5" spans="2:12" ht="18.899999999999999" customHeight="1" x14ac:dyDescent="0.25">
      <c r="B5" s="10"/>
      <c r="C5" s="55"/>
      <c r="D5" s="296"/>
      <c r="E5" s="296"/>
      <c r="F5" s="296"/>
      <c r="G5" s="296"/>
      <c r="H5" s="296"/>
    </row>
    <row r="6" spans="2:12" x14ac:dyDescent="0.25">
      <c r="B6" s="10"/>
      <c r="C6" s="55"/>
      <c r="D6" s="3"/>
      <c r="E6" s="3"/>
      <c r="F6" s="4"/>
      <c r="G6" s="5"/>
      <c r="H6" s="5"/>
    </row>
    <row r="7" spans="2:12" ht="15.6" customHeight="1" x14ac:dyDescent="0.25">
      <c r="B7" s="10" t="s">
        <v>2</v>
      </c>
      <c r="C7" s="55"/>
      <c r="D7" s="3" t="s">
        <v>305</v>
      </c>
      <c r="E7" s="3"/>
      <c r="G7" s="7"/>
      <c r="H7" s="8"/>
    </row>
    <row r="8" spans="2:12" x14ac:dyDescent="0.25">
      <c r="B8" s="10"/>
      <c r="C8" s="253"/>
      <c r="D8" s="9"/>
      <c r="E8" s="3"/>
      <c r="G8" s="7"/>
      <c r="H8" s="8"/>
    </row>
    <row r="9" spans="2:12" s="11" customFormat="1" x14ac:dyDescent="0.25">
      <c r="B9" s="295" t="s">
        <v>3</v>
      </c>
      <c r="C9" s="295"/>
      <c r="D9" s="295"/>
      <c r="E9" s="295"/>
      <c r="F9" s="295"/>
      <c r="G9" s="295"/>
      <c r="H9" s="295"/>
      <c r="J9" s="12"/>
    </row>
    <row r="10" spans="2:12" x14ac:dyDescent="0.25">
      <c r="C10" s="13"/>
      <c r="H10" s="13"/>
    </row>
    <row r="11" spans="2:12" x14ac:dyDescent="0.25">
      <c r="B11" s="11"/>
      <c r="C11" s="55"/>
      <c r="H11" s="84" t="s">
        <v>4</v>
      </c>
    </row>
    <row r="12" spans="2:12" x14ac:dyDescent="0.25">
      <c r="B12" s="15" t="s">
        <v>5</v>
      </c>
      <c r="C12" s="16" t="s">
        <v>6</v>
      </c>
      <c r="D12" s="17"/>
      <c r="E12" s="18" t="s">
        <v>7</v>
      </c>
      <c r="F12" s="19" t="s">
        <v>8</v>
      </c>
      <c r="G12" s="20" t="s">
        <v>9</v>
      </c>
      <c r="H12" s="21" t="s">
        <v>10</v>
      </c>
    </row>
    <row r="13" spans="2:12" ht="13.8" thickBot="1" x14ac:dyDescent="0.3">
      <c r="B13" s="22"/>
      <c r="C13" s="23"/>
      <c r="D13" s="24"/>
      <c r="E13" s="25"/>
      <c r="F13" s="26"/>
      <c r="G13" s="27" t="s">
        <v>11</v>
      </c>
      <c r="H13" s="28" t="s">
        <v>11</v>
      </c>
    </row>
    <row r="14" spans="2:12" x14ac:dyDescent="0.25">
      <c r="B14" s="29"/>
      <c r="C14" s="30"/>
      <c r="D14" s="31"/>
      <c r="E14" s="32"/>
      <c r="F14" s="33"/>
      <c r="G14" s="34"/>
      <c r="H14" s="35"/>
    </row>
    <row r="15" spans="2:12" x14ac:dyDescent="0.25">
      <c r="B15" s="36"/>
      <c r="C15" s="13"/>
      <c r="E15" s="37"/>
      <c r="F15" s="38"/>
      <c r="G15" s="39"/>
      <c r="H15" s="40"/>
    </row>
    <row r="16" spans="2:12" s="11" customFormat="1" x14ac:dyDescent="0.25">
      <c r="B16" s="41">
        <v>1300</v>
      </c>
      <c r="C16" s="42" t="s">
        <v>12</v>
      </c>
      <c r="E16" s="43"/>
      <c r="F16" s="44"/>
      <c r="G16" s="45"/>
      <c r="H16" s="46"/>
      <c r="J16" s="287"/>
      <c r="L16" s="288"/>
    </row>
    <row r="17" spans="2:8" x14ac:dyDescent="0.25">
      <c r="B17" s="47"/>
      <c r="C17" s="42" t="s">
        <v>13</v>
      </c>
      <c r="E17" s="37"/>
      <c r="F17" s="38"/>
      <c r="G17" s="39"/>
      <c r="H17" s="40"/>
    </row>
    <row r="18" spans="2:8" x14ac:dyDescent="0.25">
      <c r="B18" s="47"/>
      <c r="C18" s="13"/>
      <c r="E18" s="37"/>
      <c r="F18" s="38"/>
      <c r="G18" s="39"/>
      <c r="H18" s="40"/>
    </row>
    <row r="19" spans="2:8" ht="26.4" x14ac:dyDescent="0.25">
      <c r="B19" s="48">
        <v>13.01</v>
      </c>
      <c r="C19" s="49" t="s">
        <v>14</v>
      </c>
      <c r="D19" s="50" t="s">
        <v>15</v>
      </c>
      <c r="E19" s="51" t="s">
        <v>16</v>
      </c>
      <c r="F19" s="38">
        <v>1</v>
      </c>
      <c r="G19" s="40"/>
      <c r="H19" s="40">
        <f>+F19*G19</f>
        <v>0</v>
      </c>
    </row>
    <row r="20" spans="2:8" ht="26.4" x14ac:dyDescent="0.25">
      <c r="B20" s="52"/>
      <c r="C20" s="49" t="s">
        <v>17</v>
      </c>
      <c r="D20" s="50" t="s">
        <v>18</v>
      </c>
      <c r="E20" s="53" t="s">
        <v>16</v>
      </c>
      <c r="F20" s="38">
        <v>1</v>
      </c>
      <c r="G20" s="40"/>
      <c r="H20" s="40">
        <f t="shared" ref="H20:H33" si="0">+F20*G20</f>
        <v>0</v>
      </c>
    </row>
    <row r="21" spans="2:8" x14ac:dyDescent="0.25">
      <c r="B21" s="52"/>
      <c r="C21" s="49" t="s">
        <v>19</v>
      </c>
      <c r="D21" s="50" t="s">
        <v>20</v>
      </c>
      <c r="E21" s="51" t="s">
        <v>21</v>
      </c>
      <c r="F21" s="38">
        <v>4</v>
      </c>
      <c r="G21" s="40"/>
      <c r="H21" s="40">
        <f t="shared" si="0"/>
        <v>0</v>
      </c>
    </row>
    <row r="22" spans="2:8" x14ac:dyDescent="0.25">
      <c r="B22" s="52"/>
      <c r="C22" s="297"/>
      <c r="D22" s="298"/>
      <c r="E22" s="51"/>
      <c r="F22" s="38"/>
      <c r="G22" s="40"/>
      <c r="H22" s="40">
        <f t="shared" si="0"/>
        <v>0</v>
      </c>
    </row>
    <row r="23" spans="2:8" x14ac:dyDescent="0.25">
      <c r="B23" s="36"/>
      <c r="C23" s="13"/>
      <c r="E23" s="54"/>
      <c r="F23" s="38"/>
      <c r="G23" s="40"/>
      <c r="H23" s="40">
        <f t="shared" si="0"/>
        <v>0</v>
      </c>
    </row>
    <row r="24" spans="2:8" x14ac:dyDescent="0.25">
      <c r="B24" s="41" t="s">
        <v>25</v>
      </c>
      <c r="C24" s="55" t="s">
        <v>26</v>
      </c>
      <c r="E24" s="54" t="s">
        <v>27</v>
      </c>
      <c r="F24" s="38">
        <v>2</v>
      </c>
      <c r="G24" s="40"/>
      <c r="H24" s="40">
        <f t="shared" si="0"/>
        <v>0</v>
      </c>
    </row>
    <row r="25" spans="2:8" x14ac:dyDescent="0.25">
      <c r="B25" s="48"/>
      <c r="C25" s="13"/>
      <c r="E25" s="54"/>
      <c r="F25" s="38"/>
      <c r="G25" s="40"/>
      <c r="H25" s="40">
        <f t="shared" si="0"/>
        <v>0</v>
      </c>
    </row>
    <row r="26" spans="2:8" x14ac:dyDescent="0.25">
      <c r="B26" s="41" t="s">
        <v>28</v>
      </c>
      <c r="C26" s="55" t="s">
        <v>29</v>
      </c>
      <c r="D26" s="11"/>
      <c r="E26" s="54"/>
      <c r="F26" s="38"/>
      <c r="G26" s="40"/>
      <c r="H26" s="40">
        <f t="shared" si="0"/>
        <v>0</v>
      </c>
    </row>
    <row r="27" spans="2:8" x14ac:dyDescent="0.25">
      <c r="B27" s="41"/>
      <c r="C27" s="55"/>
      <c r="D27" s="11"/>
      <c r="E27" s="54"/>
      <c r="F27" s="38"/>
      <c r="G27" s="40"/>
      <c r="H27" s="40">
        <f t="shared" si="0"/>
        <v>0</v>
      </c>
    </row>
    <row r="28" spans="2:8" ht="26.4" x14ac:dyDescent="0.25">
      <c r="B28" s="48"/>
      <c r="C28" s="13" t="s">
        <v>14</v>
      </c>
      <c r="D28" s="1" t="s">
        <v>30</v>
      </c>
      <c r="E28" s="54" t="s">
        <v>16</v>
      </c>
      <c r="F28" s="38">
        <v>1</v>
      </c>
      <c r="G28" s="40"/>
      <c r="H28" s="40">
        <f t="shared" si="0"/>
        <v>0</v>
      </c>
    </row>
    <row r="29" spans="2:8" ht="12.6" customHeight="1" x14ac:dyDescent="0.25">
      <c r="B29" s="48"/>
      <c r="C29" s="13" t="s">
        <v>23</v>
      </c>
      <c r="D29" s="1" t="s">
        <v>31</v>
      </c>
      <c r="E29" s="54" t="s">
        <v>32</v>
      </c>
      <c r="F29" s="38">
        <v>4</v>
      </c>
      <c r="G29" s="40"/>
      <c r="H29" s="40">
        <f t="shared" si="0"/>
        <v>0</v>
      </c>
    </row>
    <row r="30" spans="2:8" x14ac:dyDescent="0.25">
      <c r="B30" s="48"/>
      <c r="C30" s="13"/>
      <c r="E30" s="54"/>
      <c r="F30" s="38"/>
      <c r="G30" s="40"/>
      <c r="H30" s="40">
        <f t="shared" si="0"/>
        <v>0</v>
      </c>
    </row>
    <row r="31" spans="2:8" x14ac:dyDescent="0.25">
      <c r="B31" s="41" t="s">
        <v>33</v>
      </c>
      <c r="C31" s="55" t="s">
        <v>34</v>
      </c>
      <c r="E31" s="54"/>
      <c r="F31" s="38"/>
      <c r="G31" s="40"/>
      <c r="H31" s="40">
        <f t="shared" si="0"/>
        <v>0</v>
      </c>
    </row>
    <row r="32" spans="2:8" ht="26.4" x14ac:dyDescent="0.25">
      <c r="B32" s="57"/>
      <c r="C32" s="13" t="s">
        <v>14</v>
      </c>
      <c r="D32" s="1" t="s">
        <v>30</v>
      </c>
      <c r="E32" s="54" t="s">
        <v>16</v>
      </c>
      <c r="F32" s="38">
        <v>1</v>
      </c>
      <c r="G32" s="40"/>
      <c r="H32" s="40">
        <f t="shared" si="0"/>
        <v>0</v>
      </c>
    </row>
    <row r="33" spans="2:8" ht="12.6" customHeight="1" x14ac:dyDescent="0.25">
      <c r="B33" s="36"/>
      <c r="C33" s="13" t="s">
        <v>23</v>
      </c>
      <c r="D33" s="1" t="s">
        <v>31</v>
      </c>
      <c r="E33" s="54" t="s">
        <v>32</v>
      </c>
      <c r="F33" s="38">
        <v>4</v>
      </c>
      <c r="G33" s="40"/>
      <c r="H33" s="40">
        <f t="shared" si="0"/>
        <v>0</v>
      </c>
    </row>
    <row r="34" spans="2:8" ht="13.8" thickBot="1" x14ac:dyDescent="0.3">
      <c r="B34" s="36"/>
      <c r="C34" s="13"/>
      <c r="E34" s="54"/>
      <c r="F34" s="38"/>
      <c r="G34" s="40"/>
      <c r="H34" s="40"/>
    </row>
    <row r="35" spans="2:8" x14ac:dyDescent="0.25">
      <c r="B35" s="58" t="s">
        <v>35</v>
      </c>
      <c r="C35" s="59"/>
      <c r="D35" s="60"/>
      <c r="E35" s="61"/>
      <c r="F35" s="62"/>
      <c r="G35" s="63"/>
      <c r="H35" s="64">
        <f>SUM(H19:H33)</f>
        <v>0</v>
      </c>
    </row>
    <row r="36" spans="2:8" x14ac:dyDescent="0.25">
      <c r="B36" s="17"/>
      <c r="C36" s="65"/>
      <c r="D36" s="66"/>
      <c r="E36" s="67"/>
      <c r="F36" s="68"/>
      <c r="G36" s="69"/>
      <c r="H36" s="16"/>
    </row>
    <row r="37" spans="2:8" x14ac:dyDescent="0.25">
      <c r="B37" s="11"/>
      <c r="C37" s="13"/>
      <c r="H37" s="13" t="s">
        <v>36</v>
      </c>
    </row>
    <row r="38" spans="2:8" x14ac:dyDescent="0.25">
      <c r="B38" s="15" t="s">
        <v>5</v>
      </c>
      <c r="C38" s="16" t="s">
        <v>6</v>
      </c>
      <c r="D38" s="17"/>
      <c r="E38" s="18" t="s">
        <v>7</v>
      </c>
      <c r="F38" s="19" t="s">
        <v>8</v>
      </c>
      <c r="G38" s="20" t="s">
        <v>9</v>
      </c>
      <c r="H38" s="21" t="s">
        <v>10</v>
      </c>
    </row>
    <row r="39" spans="2:8" ht="13.8" thickBot="1" x14ac:dyDescent="0.3">
      <c r="B39" s="22"/>
      <c r="C39" s="23"/>
      <c r="D39" s="24"/>
      <c r="E39" s="25"/>
      <c r="F39" s="26"/>
      <c r="G39" s="27" t="s">
        <v>11</v>
      </c>
      <c r="H39" s="28" t="s">
        <v>11</v>
      </c>
    </row>
    <row r="40" spans="2:8" x14ac:dyDescent="0.25">
      <c r="B40" s="70"/>
      <c r="C40" s="71"/>
      <c r="D40" s="72"/>
      <c r="E40" s="73"/>
      <c r="F40" s="74"/>
      <c r="G40" s="75"/>
      <c r="H40" s="76" t="e">
        <f>#REF!</f>
        <v>#REF!</v>
      </c>
    </row>
    <row r="41" spans="2:8" x14ac:dyDescent="0.25">
      <c r="B41" s="77">
        <v>1400</v>
      </c>
      <c r="C41" s="78" t="s">
        <v>37</v>
      </c>
      <c r="D41" s="79"/>
      <c r="E41" s="51"/>
      <c r="F41" s="38"/>
      <c r="G41" s="39"/>
      <c r="H41" s="40"/>
    </row>
    <row r="42" spans="2:8" x14ac:dyDescent="0.25">
      <c r="B42" s="254"/>
      <c r="C42" s="78"/>
      <c r="D42" s="79"/>
      <c r="E42" s="51"/>
      <c r="F42" s="38"/>
      <c r="G42" s="39"/>
      <c r="H42" s="40"/>
    </row>
    <row r="43" spans="2:8" ht="27" customHeight="1" x14ac:dyDescent="0.25">
      <c r="B43" s="41" t="s">
        <v>38</v>
      </c>
      <c r="C43" s="291" t="s">
        <v>39</v>
      </c>
      <c r="D43" s="292"/>
      <c r="E43" s="54" t="s">
        <v>32</v>
      </c>
      <c r="F43" s="38"/>
      <c r="G43" s="39"/>
      <c r="H43" s="40">
        <f t="shared" ref="H43:H50" si="1">+F43*G43</f>
        <v>0</v>
      </c>
    </row>
    <row r="44" spans="2:8" x14ac:dyDescent="0.25">
      <c r="B44" s="41"/>
      <c r="C44" s="13"/>
      <c r="D44" s="11"/>
      <c r="E44" s="54"/>
      <c r="F44" s="38"/>
      <c r="G44" s="39"/>
      <c r="H44" s="40">
        <f t="shared" si="1"/>
        <v>0</v>
      </c>
    </row>
    <row r="45" spans="2:8" ht="26.4" x14ac:dyDescent="0.25">
      <c r="B45" s="41" t="s">
        <v>40</v>
      </c>
      <c r="C45" s="81" t="s">
        <v>41</v>
      </c>
      <c r="D45" s="82" t="s">
        <v>42</v>
      </c>
      <c r="E45" s="54" t="s">
        <v>43</v>
      </c>
      <c r="F45" s="83"/>
      <c r="G45" s="39"/>
      <c r="H45" s="40">
        <f t="shared" si="1"/>
        <v>0</v>
      </c>
    </row>
    <row r="46" spans="2:8" x14ac:dyDescent="0.25">
      <c r="B46" s="41"/>
      <c r="C46" s="81" t="s">
        <v>44</v>
      </c>
      <c r="D46" s="13" t="s">
        <v>45</v>
      </c>
      <c r="E46" s="54" t="s">
        <v>24</v>
      </c>
      <c r="F46" s="38"/>
      <c r="G46" s="39"/>
      <c r="H46" s="40">
        <f t="shared" si="1"/>
        <v>0</v>
      </c>
    </row>
    <row r="47" spans="2:8" x14ac:dyDescent="0.25">
      <c r="B47" s="41"/>
      <c r="C47" s="55"/>
      <c r="D47" s="11"/>
      <c r="E47" s="54"/>
      <c r="F47" s="38"/>
      <c r="G47" s="39"/>
      <c r="H47" s="40">
        <f t="shared" si="1"/>
        <v>0</v>
      </c>
    </row>
    <row r="48" spans="2:8" x14ac:dyDescent="0.25">
      <c r="B48" s="41" t="s">
        <v>46</v>
      </c>
      <c r="C48" s="55" t="s">
        <v>47</v>
      </c>
      <c r="D48" s="11"/>
      <c r="E48" s="54"/>
      <c r="F48" s="38"/>
      <c r="G48" s="39"/>
      <c r="H48" s="40">
        <f t="shared" si="1"/>
        <v>0</v>
      </c>
    </row>
    <row r="49" spans="2:8" x14ac:dyDescent="0.25">
      <c r="B49" s="41"/>
      <c r="C49" s="84" t="s">
        <v>14</v>
      </c>
      <c r="D49" s="1" t="s">
        <v>48</v>
      </c>
      <c r="E49" s="54" t="s">
        <v>43</v>
      </c>
      <c r="F49" s="38"/>
      <c r="G49" s="39"/>
      <c r="H49" s="40">
        <f t="shared" si="1"/>
        <v>0</v>
      </c>
    </row>
    <row r="50" spans="2:8" ht="26.4" x14ac:dyDescent="0.25">
      <c r="B50" s="85"/>
      <c r="C50" s="84" t="s">
        <v>23</v>
      </c>
      <c r="D50" s="14" t="s">
        <v>49</v>
      </c>
      <c r="E50" s="54" t="s">
        <v>24</v>
      </c>
      <c r="F50" s="38"/>
      <c r="G50" s="39"/>
      <c r="H50" s="40">
        <f t="shared" si="1"/>
        <v>0</v>
      </c>
    </row>
    <row r="51" spans="2:8" ht="13.8" thickBot="1" x14ac:dyDescent="0.3">
      <c r="B51" s="85"/>
      <c r="C51" s="13"/>
      <c r="E51" s="54"/>
      <c r="F51" s="38"/>
      <c r="G51" s="39"/>
      <c r="H51" s="40"/>
    </row>
    <row r="52" spans="2:8" x14ac:dyDescent="0.25">
      <c r="B52" s="58" t="s">
        <v>50</v>
      </c>
      <c r="C52" s="59"/>
      <c r="D52" s="60"/>
      <c r="E52" s="61"/>
      <c r="F52" s="62"/>
      <c r="G52" s="63"/>
      <c r="H52" s="64">
        <f>SUM(H43:H50)</f>
        <v>0</v>
      </c>
    </row>
    <row r="53" spans="2:8" x14ac:dyDescent="0.25">
      <c r="B53" s="11"/>
      <c r="C53" s="13"/>
      <c r="H53" s="55"/>
    </row>
    <row r="54" spans="2:8" x14ac:dyDescent="0.25">
      <c r="B54" s="11"/>
      <c r="C54" s="13"/>
      <c r="D54" s="9"/>
      <c r="E54" s="86"/>
      <c r="H54" s="13" t="s">
        <v>51</v>
      </c>
    </row>
    <row r="55" spans="2:8" x14ac:dyDescent="0.25">
      <c r="B55" s="15" t="s">
        <v>5</v>
      </c>
      <c r="C55" s="16" t="s">
        <v>6</v>
      </c>
      <c r="D55" s="17"/>
      <c r="E55" s="18" t="s">
        <v>7</v>
      </c>
      <c r="F55" s="19" t="s">
        <v>8</v>
      </c>
      <c r="G55" s="20" t="s">
        <v>9</v>
      </c>
      <c r="H55" s="21" t="s">
        <v>10</v>
      </c>
    </row>
    <row r="56" spans="2:8" ht="13.8" thickBot="1" x14ac:dyDescent="0.3">
      <c r="B56" s="22"/>
      <c r="C56" s="23"/>
      <c r="D56" s="24"/>
      <c r="E56" s="25"/>
      <c r="F56" s="26"/>
      <c r="G56" s="27" t="s">
        <v>11</v>
      </c>
      <c r="H56" s="28" t="s">
        <v>11</v>
      </c>
    </row>
    <row r="57" spans="2:8" x14ac:dyDescent="0.25">
      <c r="B57" s="87"/>
      <c r="C57" s="88"/>
      <c r="D57" s="89"/>
      <c r="E57" s="90"/>
      <c r="F57" s="19"/>
      <c r="G57" s="91"/>
      <c r="H57" s="21"/>
    </row>
    <row r="58" spans="2:8" x14ac:dyDescent="0.25">
      <c r="B58" s="41">
        <v>1500</v>
      </c>
      <c r="C58" s="55" t="s">
        <v>52</v>
      </c>
      <c r="E58" s="54"/>
      <c r="F58" s="38"/>
      <c r="G58" s="40"/>
      <c r="H58" s="40"/>
    </row>
    <row r="59" spans="2:8" x14ac:dyDescent="0.25">
      <c r="B59" s="48"/>
      <c r="C59" s="13"/>
      <c r="E59" s="54"/>
      <c r="F59" s="38"/>
      <c r="G59" s="39"/>
      <c r="H59" s="40"/>
    </row>
    <row r="60" spans="2:8" x14ac:dyDescent="0.25">
      <c r="B60" s="41">
        <v>15.01</v>
      </c>
      <c r="C60" s="55" t="s">
        <v>53</v>
      </c>
      <c r="E60" s="51" t="s">
        <v>54</v>
      </c>
      <c r="F60" s="38"/>
      <c r="G60" s="39"/>
      <c r="H60" s="40">
        <f t="shared" ref="H60:H61" si="2">+F60*G60</f>
        <v>0</v>
      </c>
    </row>
    <row r="61" spans="2:8" x14ac:dyDescent="0.25">
      <c r="B61" s="48"/>
      <c r="C61" s="13"/>
      <c r="E61" s="51"/>
      <c r="F61" s="38"/>
      <c r="G61" s="39"/>
      <c r="H61" s="40">
        <f t="shared" si="2"/>
        <v>0</v>
      </c>
    </row>
    <row r="62" spans="2:8" x14ac:dyDescent="0.25">
      <c r="B62" s="41">
        <v>15.03</v>
      </c>
      <c r="C62" s="55" t="s">
        <v>55</v>
      </c>
      <c r="E62" s="51" t="s">
        <v>56</v>
      </c>
      <c r="F62" s="38"/>
      <c r="G62" s="39"/>
      <c r="H62" s="40">
        <f>+F62*G62</f>
        <v>0</v>
      </c>
    </row>
    <row r="63" spans="2:8" x14ac:dyDescent="0.25">
      <c r="B63" s="48"/>
      <c r="C63" s="13"/>
      <c r="E63" s="51"/>
      <c r="F63" s="38"/>
      <c r="G63" s="39"/>
      <c r="H63" s="40">
        <f t="shared" ref="H63:H70" si="3">+F63*G63</f>
        <v>0</v>
      </c>
    </row>
    <row r="64" spans="2:8" ht="26.4" x14ac:dyDescent="0.25">
      <c r="B64" s="48"/>
      <c r="C64" s="92" t="s">
        <v>57</v>
      </c>
      <c r="D64" s="1" t="s">
        <v>58</v>
      </c>
      <c r="E64" s="51" t="s">
        <v>16</v>
      </c>
      <c r="F64" s="38"/>
      <c r="G64" s="39"/>
      <c r="H64" s="40">
        <f t="shared" si="3"/>
        <v>0</v>
      </c>
    </row>
    <row r="65" spans="2:8" ht="20.25" customHeight="1" x14ac:dyDescent="0.25">
      <c r="B65" s="48"/>
      <c r="C65" s="92" t="s">
        <v>17</v>
      </c>
      <c r="D65" s="1" t="s">
        <v>59</v>
      </c>
      <c r="E65" s="51" t="s">
        <v>27</v>
      </c>
      <c r="F65" s="38"/>
      <c r="G65" s="39"/>
      <c r="H65" s="40">
        <f t="shared" si="3"/>
        <v>0</v>
      </c>
    </row>
    <row r="66" spans="2:8" ht="19.5" customHeight="1" x14ac:dyDescent="0.25">
      <c r="B66" s="52"/>
      <c r="C66" s="92" t="s">
        <v>60</v>
      </c>
      <c r="D66" s="1" t="s">
        <v>61</v>
      </c>
      <c r="E66" s="51" t="s">
        <v>27</v>
      </c>
      <c r="F66" s="38">
        <v>12</v>
      </c>
      <c r="G66" s="39"/>
      <c r="H66" s="40">
        <f t="shared" si="3"/>
        <v>0</v>
      </c>
    </row>
    <row r="67" spans="2:8" ht="19.5" customHeight="1" x14ac:dyDescent="0.25">
      <c r="B67" s="52"/>
      <c r="C67" s="92" t="s">
        <v>41</v>
      </c>
      <c r="D67" s="1" t="s">
        <v>302</v>
      </c>
      <c r="E67" s="51" t="s">
        <v>27</v>
      </c>
      <c r="F67" s="38">
        <v>2</v>
      </c>
      <c r="G67" s="39"/>
      <c r="H67" s="40">
        <f t="shared" si="3"/>
        <v>0</v>
      </c>
    </row>
    <row r="68" spans="2:8" x14ac:dyDescent="0.25">
      <c r="B68" s="52"/>
      <c r="C68" s="92" t="s">
        <v>64</v>
      </c>
      <c r="D68" s="1" t="s">
        <v>62</v>
      </c>
      <c r="E68" s="51" t="s">
        <v>63</v>
      </c>
      <c r="F68" s="38">
        <v>1</v>
      </c>
      <c r="G68" s="39"/>
      <c r="H68" s="40">
        <f t="shared" si="3"/>
        <v>0</v>
      </c>
    </row>
    <row r="69" spans="2:8" x14ac:dyDescent="0.25">
      <c r="B69" s="52"/>
      <c r="C69" s="92" t="s">
        <v>132</v>
      </c>
      <c r="D69" s="1" t="s">
        <v>65</v>
      </c>
      <c r="E69" s="51" t="s">
        <v>27</v>
      </c>
      <c r="F69" s="38">
        <v>4</v>
      </c>
      <c r="G69" s="39"/>
      <c r="H69" s="40">
        <f t="shared" si="3"/>
        <v>0</v>
      </c>
    </row>
    <row r="70" spans="2:8" ht="28.65" customHeight="1" x14ac:dyDescent="0.25">
      <c r="B70" s="52" t="s">
        <v>66</v>
      </c>
      <c r="C70" s="291" t="s">
        <v>67</v>
      </c>
      <c r="D70" s="292"/>
      <c r="E70" s="51" t="s">
        <v>27</v>
      </c>
      <c r="F70" s="38"/>
      <c r="G70" s="39"/>
      <c r="H70" s="40">
        <f t="shared" si="3"/>
        <v>0</v>
      </c>
    </row>
    <row r="71" spans="2:8" ht="13.8" thickBot="1" x14ac:dyDescent="0.3">
      <c r="B71" s="52"/>
      <c r="C71" s="13"/>
      <c r="E71" s="51"/>
      <c r="F71" s="38"/>
      <c r="G71" s="39"/>
      <c r="H71" s="40"/>
    </row>
    <row r="72" spans="2:8" x14ac:dyDescent="0.25">
      <c r="B72" s="58" t="s">
        <v>68</v>
      </c>
      <c r="C72" s="59"/>
      <c r="D72" s="60"/>
      <c r="E72" s="93"/>
      <c r="F72" s="62"/>
      <c r="G72" s="94"/>
      <c r="H72" s="95">
        <f>SUM(H60:H71)</f>
        <v>0</v>
      </c>
    </row>
    <row r="73" spans="2:8" x14ac:dyDescent="0.25">
      <c r="B73" s="17"/>
      <c r="C73" s="65"/>
      <c r="D73" s="66"/>
      <c r="E73" s="96"/>
      <c r="F73" s="68"/>
      <c r="G73" s="97"/>
      <c r="H73" s="98"/>
    </row>
    <row r="74" spans="2:8" x14ac:dyDescent="0.25">
      <c r="B74" s="11"/>
      <c r="C74" s="13"/>
      <c r="E74" s="86"/>
      <c r="G74" s="99"/>
      <c r="H74" s="13" t="s">
        <v>69</v>
      </c>
    </row>
    <row r="75" spans="2:8" x14ac:dyDescent="0.25">
      <c r="B75" s="15" t="s">
        <v>5</v>
      </c>
      <c r="C75" s="100" t="s">
        <v>6</v>
      </c>
      <c r="D75" s="101"/>
      <c r="E75" s="18" t="s">
        <v>7</v>
      </c>
      <c r="F75" s="19" t="s">
        <v>8</v>
      </c>
      <c r="G75" s="102" t="s">
        <v>9</v>
      </c>
      <c r="H75" s="21" t="s">
        <v>10</v>
      </c>
    </row>
    <row r="76" spans="2:8" ht="13.8" thickBot="1" x14ac:dyDescent="0.3">
      <c r="B76" s="22"/>
      <c r="C76" s="103"/>
      <c r="D76" s="104"/>
      <c r="E76" s="25"/>
      <c r="F76" s="26"/>
      <c r="G76" s="105" t="s">
        <v>11</v>
      </c>
      <c r="H76" s="28" t="s">
        <v>11</v>
      </c>
    </row>
    <row r="77" spans="2:8" x14ac:dyDescent="0.25">
      <c r="B77" s="77"/>
      <c r="C77" s="106"/>
      <c r="D77" s="107"/>
      <c r="E77" s="90"/>
      <c r="F77" s="19"/>
      <c r="G77" s="91"/>
      <c r="H77" s="108"/>
    </row>
    <row r="78" spans="2:8" x14ac:dyDescent="0.25">
      <c r="B78" s="41">
        <v>1700</v>
      </c>
      <c r="C78" s="78" t="s">
        <v>70</v>
      </c>
      <c r="D78" s="109"/>
      <c r="E78" s="110"/>
      <c r="F78" s="44"/>
      <c r="G78" s="111"/>
      <c r="H78" s="108"/>
    </row>
    <row r="79" spans="2:8" x14ac:dyDescent="0.25">
      <c r="B79" s="77"/>
      <c r="C79" s="42"/>
      <c r="D79" s="109"/>
      <c r="E79" s="110"/>
      <c r="F79" s="44"/>
      <c r="G79" s="111"/>
      <c r="H79" s="108"/>
    </row>
    <row r="80" spans="2:8" x14ac:dyDescent="0.25">
      <c r="B80" s="41">
        <v>17.010000000000002</v>
      </c>
      <c r="C80" s="78" t="s">
        <v>71</v>
      </c>
      <c r="D80" s="112"/>
      <c r="E80" s="51" t="s">
        <v>72</v>
      </c>
      <c r="F80" s="38"/>
      <c r="G80" s="111"/>
      <c r="H80" s="108">
        <f t="shared" ref="H80:H100" si="4">+F80*G80</f>
        <v>0</v>
      </c>
    </row>
    <row r="81" spans="2:8" x14ac:dyDescent="0.25">
      <c r="B81" s="77"/>
      <c r="C81" s="42"/>
      <c r="D81" s="109"/>
      <c r="E81" s="110"/>
      <c r="F81" s="44"/>
      <c r="G81" s="111"/>
      <c r="H81" s="108">
        <f t="shared" si="4"/>
        <v>0</v>
      </c>
    </row>
    <row r="82" spans="2:8" x14ac:dyDescent="0.25">
      <c r="B82" s="41">
        <v>17.02</v>
      </c>
      <c r="C82" s="78" t="s">
        <v>73</v>
      </c>
      <c r="D82" s="112"/>
      <c r="E82" s="51"/>
      <c r="F82" s="38"/>
      <c r="G82" s="113"/>
      <c r="H82" s="114">
        <f t="shared" si="4"/>
        <v>0</v>
      </c>
    </row>
    <row r="83" spans="2:8" x14ac:dyDescent="0.25">
      <c r="B83" s="36"/>
      <c r="C83" s="115"/>
      <c r="D83" s="79"/>
      <c r="E83" s="51"/>
      <c r="F83" s="38"/>
      <c r="G83" s="113"/>
      <c r="H83" s="114">
        <f t="shared" si="4"/>
        <v>0</v>
      </c>
    </row>
    <row r="84" spans="2:8" x14ac:dyDescent="0.25">
      <c r="B84" s="36"/>
      <c r="C84" s="92" t="s">
        <v>57</v>
      </c>
      <c r="D84" s="79" t="s">
        <v>74</v>
      </c>
      <c r="E84" s="51" t="s">
        <v>27</v>
      </c>
      <c r="F84" s="38">
        <v>4</v>
      </c>
      <c r="G84" s="113"/>
      <c r="H84" s="114">
        <f t="shared" si="4"/>
        <v>0</v>
      </c>
    </row>
    <row r="85" spans="2:8" x14ac:dyDescent="0.25">
      <c r="B85" s="36"/>
      <c r="C85" s="92" t="s">
        <v>17</v>
      </c>
      <c r="D85" s="79" t="s">
        <v>75</v>
      </c>
      <c r="E85" s="51" t="s">
        <v>27</v>
      </c>
      <c r="F85" s="38"/>
      <c r="G85" s="113"/>
      <c r="H85" s="114">
        <f t="shared" si="4"/>
        <v>0</v>
      </c>
    </row>
    <row r="86" spans="2:8" x14ac:dyDescent="0.25">
      <c r="B86" s="36"/>
      <c r="C86" s="92" t="s">
        <v>60</v>
      </c>
      <c r="D86" s="79" t="s">
        <v>76</v>
      </c>
      <c r="E86" s="51" t="s">
        <v>27</v>
      </c>
      <c r="F86" s="38"/>
      <c r="G86" s="113"/>
      <c r="H86" s="114">
        <f t="shared" si="4"/>
        <v>0</v>
      </c>
    </row>
    <row r="87" spans="2:8" x14ac:dyDescent="0.25">
      <c r="B87" s="36"/>
      <c r="C87" s="115"/>
      <c r="D87" s="79"/>
      <c r="E87" s="51"/>
      <c r="F87" s="38"/>
      <c r="G87" s="113"/>
      <c r="H87" s="114">
        <f t="shared" si="4"/>
        <v>0</v>
      </c>
    </row>
    <row r="88" spans="2:8" x14ac:dyDescent="0.25">
      <c r="B88" s="41" t="s">
        <v>77</v>
      </c>
      <c r="C88" s="78" t="s">
        <v>78</v>
      </c>
      <c r="D88" s="112"/>
      <c r="E88" s="51" t="s">
        <v>27</v>
      </c>
      <c r="F88" s="38"/>
      <c r="G88" s="113"/>
      <c r="H88" s="114">
        <f t="shared" si="4"/>
        <v>0</v>
      </c>
    </row>
    <row r="89" spans="2:8" x14ac:dyDescent="0.25">
      <c r="B89" s="36"/>
      <c r="C89" s="115"/>
      <c r="D89" s="79"/>
      <c r="E89" s="51"/>
      <c r="F89" s="38"/>
      <c r="G89" s="113"/>
      <c r="H89" s="114">
        <f t="shared" si="4"/>
        <v>0</v>
      </c>
    </row>
    <row r="90" spans="2:8" x14ac:dyDescent="0.25">
      <c r="B90" s="41" t="s">
        <v>79</v>
      </c>
      <c r="C90" s="78" t="s">
        <v>80</v>
      </c>
      <c r="D90" s="112"/>
      <c r="E90" s="51"/>
      <c r="F90" s="38"/>
      <c r="G90" s="113"/>
      <c r="H90" s="114">
        <f t="shared" si="4"/>
        <v>0</v>
      </c>
    </row>
    <row r="91" spans="2:8" x14ac:dyDescent="0.25">
      <c r="B91" s="36"/>
      <c r="C91" s="115"/>
      <c r="D91" s="79"/>
      <c r="E91" s="51"/>
      <c r="F91" s="38"/>
      <c r="G91" s="113"/>
      <c r="H91" s="114">
        <f t="shared" si="4"/>
        <v>0</v>
      </c>
    </row>
    <row r="92" spans="2:8" x14ac:dyDescent="0.25">
      <c r="B92" s="36"/>
      <c r="C92" s="92" t="s">
        <v>57</v>
      </c>
      <c r="D92" s="79" t="s">
        <v>81</v>
      </c>
      <c r="E92" s="51" t="s">
        <v>82</v>
      </c>
      <c r="F92" s="38">
        <v>230</v>
      </c>
      <c r="G92" s="113"/>
      <c r="H92" s="114">
        <f t="shared" si="4"/>
        <v>0</v>
      </c>
    </row>
    <row r="93" spans="2:8" x14ac:dyDescent="0.25">
      <c r="B93" s="36"/>
      <c r="C93" s="92" t="s">
        <v>17</v>
      </c>
      <c r="D93" s="79" t="s">
        <v>83</v>
      </c>
      <c r="E93" s="51" t="s">
        <v>82</v>
      </c>
      <c r="F93" s="38">
        <v>10</v>
      </c>
      <c r="G93" s="113"/>
      <c r="H93" s="114">
        <f t="shared" si="4"/>
        <v>0</v>
      </c>
    </row>
    <row r="94" spans="2:8" x14ac:dyDescent="0.25">
      <c r="B94" s="36"/>
      <c r="C94" s="92" t="s">
        <v>60</v>
      </c>
      <c r="D94" s="79" t="s">
        <v>84</v>
      </c>
      <c r="E94" s="51" t="s">
        <v>82</v>
      </c>
      <c r="F94" s="38">
        <v>30</v>
      </c>
      <c r="G94" s="113"/>
      <c r="H94" s="114">
        <f t="shared" si="4"/>
        <v>0</v>
      </c>
    </row>
    <row r="95" spans="2:8" x14ac:dyDescent="0.25">
      <c r="B95" s="36"/>
      <c r="C95" s="92" t="s">
        <v>85</v>
      </c>
      <c r="D95" s="79" t="s">
        <v>86</v>
      </c>
      <c r="E95" s="51" t="s">
        <v>82</v>
      </c>
      <c r="F95" s="38"/>
      <c r="G95" s="113"/>
      <c r="H95" s="114">
        <f t="shared" si="4"/>
        <v>0</v>
      </c>
    </row>
    <row r="96" spans="2:8" x14ac:dyDescent="0.25">
      <c r="B96" s="36"/>
      <c r="C96" s="92" t="s">
        <v>87</v>
      </c>
      <c r="D96" s="79" t="s">
        <v>88</v>
      </c>
      <c r="E96" s="51" t="s">
        <v>82</v>
      </c>
      <c r="F96" s="38"/>
      <c r="G96" s="113"/>
      <c r="H96" s="114">
        <f t="shared" si="4"/>
        <v>0</v>
      </c>
    </row>
    <row r="97" spans="2:8" x14ac:dyDescent="0.25">
      <c r="B97" s="36"/>
      <c r="C97" s="115"/>
      <c r="D97" s="79"/>
      <c r="E97" s="51"/>
      <c r="F97" s="38"/>
      <c r="G97" s="113"/>
      <c r="H97" s="114">
        <f t="shared" si="4"/>
        <v>0</v>
      </c>
    </row>
    <row r="98" spans="2:8" x14ac:dyDescent="0.25">
      <c r="B98" s="41" t="s">
        <v>89</v>
      </c>
      <c r="C98" s="78" t="s">
        <v>90</v>
      </c>
      <c r="D98" s="112"/>
      <c r="E98" s="51" t="s">
        <v>82</v>
      </c>
      <c r="F98" s="38"/>
      <c r="G98" s="113"/>
      <c r="H98" s="114">
        <f t="shared" si="4"/>
        <v>0</v>
      </c>
    </row>
    <row r="99" spans="2:8" ht="15.6" x14ac:dyDescent="0.25">
      <c r="B99" s="41" t="s">
        <v>91</v>
      </c>
      <c r="C99" s="78" t="s">
        <v>92</v>
      </c>
      <c r="D99" s="112"/>
      <c r="E99" s="51" t="s">
        <v>93</v>
      </c>
      <c r="F99" s="38">
        <f>400*8</f>
        <v>3200</v>
      </c>
      <c r="G99" s="113"/>
      <c r="H99" s="114">
        <f t="shared" si="4"/>
        <v>0</v>
      </c>
    </row>
    <row r="100" spans="2:8" x14ac:dyDescent="0.25">
      <c r="B100" s="41" t="s">
        <v>94</v>
      </c>
      <c r="C100" s="78" t="s">
        <v>95</v>
      </c>
      <c r="D100" s="112"/>
      <c r="E100" s="51" t="s">
        <v>27</v>
      </c>
      <c r="F100" s="38"/>
      <c r="G100" s="113"/>
      <c r="H100" s="114">
        <f t="shared" si="4"/>
        <v>0</v>
      </c>
    </row>
    <row r="101" spans="2:8" ht="13.8" thickBot="1" x14ac:dyDescent="0.3">
      <c r="B101" s="36"/>
      <c r="C101" s="115"/>
      <c r="D101" s="79"/>
      <c r="E101" s="51"/>
      <c r="F101" s="38"/>
      <c r="G101" s="113"/>
      <c r="H101" s="114"/>
    </row>
    <row r="102" spans="2:8" x14ac:dyDescent="0.25">
      <c r="B102" s="58" t="s">
        <v>96</v>
      </c>
      <c r="C102" s="59"/>
      <c r="D102" s="60"/>
      <c r="E102" s="93"/>
      <c r="F102" s="62"/>
      <c r="G102" s="94"/>
      <c r="H102" s="95">
        <f>SUM(H80:H101)</f>
        <v>0</v>
      </c>
    </row>
    <row r="103" spans="2:8" x14ac:dyDescent="0.25">
      <c r="B103" s="11"/>
      <c r="C103" s="13"/>
      <c r="E103" s="86"/>
      <c r="G103" s="99"/>
      <c r="H103" s="116"/>
    </row>
    <row r="104" spans="2:8" x14ac:dyDescent="0.25">
      <c r="B104" s="9"/>
      <c r="C104" s="81"/>
      <c r="E104" s="86"/>
      <c r="H104" s="13" t="s">
        <v>97</v>
      </c>
    </row>
    <row r="105" spans="2:8" x14ac:dyDescent="0.25">
      <c r="B105" s="15" t="s">
        <v>5</v>
      </c>
      <c r="C105" s="16" t="s">
        <v>6</v>
      </c>
      <c r="D105" s="17"/>
      <c r="E105" s="18" t="s">
        <v>7</v>
      </c>
      <c r="F105" s="19" t="s">
        <v>8</v>
      </c>
      <c r="G105" s="20" t="s">
        <v>9</v>
      </c>
      <c r="H105" s="21" t="s">
        <v>10</v>
      </c>
    </row>
    <row r="106" spans="2:8" ht="13.8" thickBot="1" x14ac:dyDescent="0.3">
      <c r="B106" s="22"/>
      <c r="C106" s="23"/>
      <c r="D106" s="24"/>
      <c r="E106" s="25"/>
      <c r="F106" s="26"/>
      <c r="G106" s="27" t="s">
        <v>11</v>
      </c>
      <c r="H106" s="28" t="s">
        <v>11</v>
      </c>
    </row>
    <row r="107" spans="2:8" ht="23.25" customHeight="1" x14ac:dyDescent="0.25">
      <c r="B107" s="119" t="s">
        <v>98</v>
      </c>
      <c r="C107" s="289" t="s">
        <v>99</v>
      </c>
      <c r="D107" s="290"/>
      <c r="E107" s="117"/>
      <c r="F107" s="118"/>
      <c r="G107" s="255"/>
      <c r="H107" s="35"/>
    </row>
    <row r="108" spans="2:8" x14ac:dyDescent="0.25">
      <c r="B108" s="119" t="s">
        <v>100</v>
      </c>
      <c r="C108" s="42" t="s">
        <v>101</v>
      </c>
      <c r="D108" s="11"/>
      <c r="E108" s="54"/>
      <c r="F108" s="120"/>
      <c r="G108" s="40"/>
      <c r="H108" s="40"/>
    </row>
    <row r="109" spans="2:8" x14ac:dyDescent="0.25">
      <c r="B109" s="121"/>
      <c r="C109" s="92" t="s">
        <v>57</v>
      </c>
      <c r="D109" s="1" t="s">
        <v>102</v>
      </c>
      <c r="E109" s="54" t="s">
        <v>103</v>
      </c>
      <c r="F109" s="120">
        <v>48</v>
      </c>
      <c r="G109" s="40"/>
      <c r="H109" s="40">
        <f t="shared" ref="H109:H153" si="5">+F109*G109</f>
        <v>0</v>
      </c>
    </row>
    <row r="110" spans="2:8" x14ac:dyDescent="0.25">
      <c r="B110" s="121"/>
      <c r="C110" s="92" t="s">
        <v>17</v>
      </c>
      <c r="D110" s="1" t="s">
        <v>104</v>
      </c>
      <c r="E110" s="54" t="s">
        <v>103</v>
      </c>
      <c r="F110" s="120">
        <v>8</v>
      </c>
      <c r="G110" s="40"/>
      <c r="H110" s="40">
        <f t="shared" si="5"/>
        <v>0</v>
      </c>
    </row>
    <row r="111" spans="2:8" x14ac:dyDescent="0.25">
      <c r="B111" s="121"/>
      <c r="C111" s="92" t="s">
        <v>60</v>
      </c>
      <c r="D111" s="1" t="s">
        <v>105</v>
      </c>
      <c r="E111" s="54" t="s">
        <v>103</v>
      </c>
      <c r="F111" s="120">
        <v>8</v>
      </c>
      <c r="G111" s="40"/>
      <c r="H111" s="40">
        <f t="shared" si="5"/>
        <v>0</v>
      </c>
    </row>
    <row r="112" spans="2:8" x14ac:dyDescent="0.25">
      <c r="B112" s="121"/>
      <c r="C112" s="92" t="s">
        <v>85</v>
      </c>
      <c r="D112" s="1" t="s">
        <v>106</v>
      </c>
      <c r="E112" s="54" t="s">
        <v>103</v>
      </c>
      <c r="F112" s="120">
        <v>8</v>
      </c>
      <c r="G112" s="40"/>
      <c r="H112" s="40">
        <f t="shared" si="5"/>
        <v>0</v>
      </c>
    </row>
    <row r="113" spans="2:8" x14ac:dyDescent="0.25">
      <c r="B113" s="121"/>
      <c r="C113" s="92" t="s">
        <v>87</v>
      </c>
      <c r="D113" s="1" t="s">
        <v>58</v>
      </c>
      <c r="E113" s="54" t="s">
        <v>103</v>
      </c>
      <c r="F113" s="120"/>
      <c r="G113" s="40"/>
      <c r="H113" s="40">
        <f t="shared" si="5"/>
        <v>0</v>
      </c>
    </row>
    <row r="114" spans="2:8" x14ac:dyDescent="0.25">
      <c r="B114" s="121"/>
      <c r="C114" s="92" t="s">
        <v>107</v>
      </c>
      <c r="D114" s="1" t="s">
        <v>108</v>
      </c>
      <c r="E114" s="54" t="s">
        <v>103</v>
      </c>
      <c r="F114" s="120"/>
      <c r="G114" s="40"/>
      <c r="H114" s="40">
        <f t="shared" si="5"/>
        <v>0</v>
      </c>
    </row>
    <row r="115" spans="2:8" x14ac:dyDescent="0.25">
      <c r="B115" s="121"/>
      <c r="C115" s="92" t="s">
        <v>109</v>
      </c>
      <c r="D115" s="1" t="s">
        <v>110</v>
      </c>
      <c r="E115" s="54" t="s">
        <v>103</v>
      </c>
      <c r="F115" s="120"/>
      <c r="G115" s="40"/>
      <c r="H115" s="40">
        <f t="shared" si="5"/>
        <v>0</v>
      </c>
    </row>
    <row r="116" spans="2:8" x14ac:dyDescent="0.25">
      <c r="B116" s="121"/>
      <c r="C116" s="56"/>
      <c r="E116" s="54"/>
      <c r="F116" s="120"/>
      <c r="G116" s="40"/>
      <c r="H116" s="40">
        <f t="shared" si="5"/>
        <v>0</v>
      </c>
    </row>
    <row r="117" spans="2:8" x14ac:dyDescent="0.25">
      <c r="B117" s="119" t="s">
        <v>111</v>
      </c>
      <c r="C117" s="42" t="s">
        <v>112</v>
      </c>
      <c r="E117" s="54"/>
      <c r="F117" s="120"/>
      <c r="G117" s="40"/>
      <c r="H117" s="40">
        <f t="shared" si="5"/>
        <v>0</v>
      </c>
    </row>
    <row r="118" spans="2:8" x14ac:dyDescent="0.25">
      <c r="B118" s="121"/>
      <c r="C118" s="92" t="s">
        <v>57</v>
      </c>
      <c r="D118" s="8" t="s">
        <v>113</v>
      </c>
      <c r="E118" s="54" t="s">
        <v>103</v>
      </c>
      <c r="F118" s="120">
        <v>48</v>
      </c>
      <c r="G118" s="40"/>
      <c r="H118" s="40">
        <f t="shared" si="5"/>
        <v>0</v>
      </c>
    </row>
    <row r="119" spans="2:8" x14ac:dyDescent="0.25">
      <c r="B119" s="121"/>
      <c r="C119" s="92" t="s">
        <v>17</v>
      </c>
      <c r="D119" s="8" t="s">
        <v>114</v>
      </c>
      <c r="E119" s="54" t="s">
        <v>103</v>
      </c>
      <c r="F119" s="120">
        <v>8</v>
      </c>
      <c r="G119" s="40"/>
      <c r="H119" s="40">
        <f t="shared" si="5"/>
        <v>0</v>
      </c>
    </row>
    <row r="120" spans="2:8" x14ac:dyDescent="0.25">
      <c r="B120" s="121"/>
      <c r="C120" s="92" t="s">
        <v>60</v>
      </c>
      <c r="D120" s="8" t="s">
        <v>115</v>
      </c>
      <c r="E120" s="54" t="s">
        <v>103</v>
      </c>
      <c r="F120" s="120">
        <v>8</v>
      </c>
      <c r="G120" s="40"/>
      <c r="H120" s="40">
        <f t="shared" si="5"/>
        <v>0</v>
      </c>
    </row>
    <row r="121" spans="2:8" x14ac:dyDescent="0.25">
      <c r="B121" s="121"/>
      <c r="C121" s="92" t="s">
        <v>85</v>
      </c>
      <c r="D121" s="8" t="s">
        <v>116</v>
      </c>
      <c r="E121" s="54" t="s">
        <v>103</v>
      </c>
      <c r="F121" s="120">
        <v>8</v>
      </c>
      <c r="G121" s="40"/>
      <c r="H121" s="40">
        <f t="shared" si="5"/>
        <v>0</v>
      </c>
    </row>
    <row r="122" spans="2:8" x14ac:dyDescent="0.25">
      <c r="B122" s="121"/>
      <c r="C122" s="92" t="s">
        <v>87</v>
      </c>
      <c r="D122" s="8" t="s">
        <v>117</v>
      </c>
      <c r="E122" s="54" t="s">
        <v>103</v>
      </c>
      <c r="F122" s="120"/>
      <c r="G122" s="40"/>
      <c r="H122" s="40">
        <f t="shared" si="5"/>
        <v>0</v>
      </c>
    </row>
    <row r="123" spans="2:8" x14ac:dyDescent="0.25">
      <c r="B123" s="121"/>
      <c r="C123" s="92" t="s">
        <v>107</v>
      </c>
      <c r="D123" s="8" t="s">
        <v>118</v>
      </c>
      <c r="E123" s="54" t="s">
        <v>103</v>
      </c>
      <c r="F123" s="120"/>
      <c r="G123" s="40"/>
      <c r="H123" s="40">
        <f t="shared" si="5"/>
        <v>0</v>
      </c>
    </row>
    <row r="124" spans="2:8" x14ac:dyDescent="0.25">
      <c r="B124" s="121"/>
      <c r="C124" s="92" t="s">
        <v>109</v>
      </c>
      <c r="D124" s="8" t="s">
        <v>110</v>
      </c>
      <c r="E124" s="54" t="s">
        <v>103</v>
      </c>
      <c r="F124" s="120"/>
      <c r="G124" s="40"/>
      <c r="H124" s="40">
        <f t="shared" si="5"/>
        <v>0</v>
      </c>
    </row>
    <row r="125" spans="2:8" x14ac:dyDescent="0.25">
      <c r="B125" s="121"/>
      <c r="C125" s="56"/>
      <c r="E125" s="54"/>
      <c r="F125" s="120"/>
      <c r="G125" s="40"/>
      <c r="H125" s="40">
        <f t="shared" si="5"/>
        <v>0</v>
      </c>
    </row>
    <row r="126" spans="2:8" x14ac:dyDescent="0.25">
      <c r="B126" s="119" t="s">
        <v>119</v>
      </c>
      <c r="C126" s="42" t="s">
        <v>120</v>
      </c>
      <c r="E126" s="54"/>
      <c r="F126" s="120"/>
      <c r="G126" s="40"/>
      <c r="H126" s="40">
        <f t="shared" si="5"/>
        <v>0</v>
      </c>
    </row>
    <row r="127" spans="2:8" x14ac:dyDescent="0.25">
      <c r="B127" s="121"/>
      <c r="C127" s="92" t="s">
        <v>57</v>
      </c>
      <c r="D127" s="1" t="s">
        <v>121</v>
      </c>
      <c r="E127" s="54" t="s">
        <v>103</v>
      </c>
      <c r="F127" s="120"/>
      <c r="G127" s="40"/>
      <c r="H127" s="40">
        <f t="shared" si="5"/>
        <v>0</v>
      </c>
    </row>
    <row r="128" spans="2:8" x14ac:dyDescent="0.25">
      <c r="B128" s="121"/>
      <c r="C128" s="92" t="s">
        <v>17</v>
      </c>
      <c r="D128" s="1" t="s">
        <v>122</v>
      </c>
      <c r="E128" s="54" t="s">
        <v>103</v>
      </c>
      <c r="F128" s="120"/>
      <c r="G128" s="40"/>
      <c r="H128" s="40">
        <f t="shared" si="5"/>
        <v>0</v>
      </c>
    </row>
    <row r="129" spans="2:8" x14ac:dyDescent="0.25">
      <c r="B129" s="121"/>
      <c r="C129" s="92" t="s">
        <v>60</v>
      </c>
      <c r="D129" s="1" t="s">
        <v>123</v>
      </c>
      <c r="E129" s="54" t="s">
        <v>103</v>
      </c>
      <c r="F129" s="120"/>
      <c r="G129" s="40"/>
      <c r="H129" s="40">
        <f t="shared" si="5"/>
        <v>0</v>
      </c>
    </row>
    <row r="130" spans="2:8" x14ac:dyDescent="0.25">
      <c r="B130" s="121"/>
      <c r="C130" s="92" t="s">
        <v>85</v>
      </c>
      <c r="D130" s="1" t="s">
        <v>124</v>
      </c>
      <c r="E130" s="54" t="s">
        <v>103</v>
      </c>
      <c r="F130" s="120"/>
      <c r="G130" s="40"/>
      <c r="H130" s="40">
        <f t="shared" si="5"/>
        <v>0</v>
      </c>
    </row>
    <row r="131" spans="2:8" x14ac:dyDescent="0.25">
      <c r="B131" s="121"/>
      <c r="C131" s="92" t="s">
        <v>87</v>
      </c>
      <c r="D131" s="1" t="s">
        <v>125</v>
      </c>
      <c r="E131" s="54" t="s">
        <v>103</v>
      </c>
      <c r="F131" s="120"/>
      <c r="G131" s="40"/>
      <c r="H131" s="40">
        <f t="shared" si="5"/>
        <v>0</v>
      </c>
    </row>
    <row r="132" spans="2:8" x14ac:dyDescent="0.25">
      <c r="B132" s="121"/>
      <c r="C132" s="92" t="s">
        <v>107</v>
      </c>
      <c r="D132" s="1" t="s">
        <v>126</v>
      </c>
      <c r="E132" s="54" t="s">
        <v>103</v>
      </c>
      <c r="F132" s="120"/>
      <c r="G132" s="40"/>
      <c r="H132" s="40">
        <f t="shared" si="5"/>
        <v>0</v>
      </c>
    </row>
    <row r="133" spans="2:8" x14ac:dyDescent="0.25">
      <c r="B133" s="121"/>
      <c r="C133" s="92" t="s">
        <v>109</v>
      </c>
      <c r="D133" s="1" t="s">
        <v>127</v>
      </c>
      <c r="E133" s="54" t="s">
        <v>103</v>
      </c>
      <c r="F133" s="120"/>
      <c r="G133" s="40"/>
      <c r="H133" s="40">
        <f t="shared" si="5"/>
        <v>0</v>
      </c>
    </row>
    <row r="134" spans="2:8" x14ac:dyDescent="0.25">
      <c r="B134" s="121"/>
      <c r="C134" s="92" t="s">
        <v>128</v>
      </c>
      <c r="D134" s="1" t="s">
        <v>129</v>
      </c>
      <c r="E134" s="54" t="s">
        <v>103</v>
      </c>
      <c r="F134" s="120"/>
      <c r="G134" s="40"/>
      <c r="H134" s="40">
        <f t="shared" si="5"/>
        <v>0</v>
      </c>
    </row>
    <row r="135" spans="2:8" x14ac:dyDescent="0.25">
      <c r="B135" s="121"/>
      <c r="C135" s="92" t="s">
        <v>41</v>
      </c>
      <c r="D135" s="1" t="s">
        <v>130</v>
      </c>
      <c r="E135" s="54" t="s">
        <v>103</v>
      </c>
      <c r="F135" s="120"/>
      <c r="G135" s="40"/>
      <c r="H135" s="40">
        <f t="shared" si="5"/>
        <v>0</v>
      </c>
    </row>
    <row r="136" spans="2:8" x14ac:dyDescent="0.25">
      <c r="B136" s="121"/>
      <c r="C136" s="92" t="s">
        <v>64</v>
      </c>
      <c r="D136" s="1" t="s">
        <v>131</v>
      </c>
      <c r="E136" s="54" t="s">
        <v>103</v>
      </c>
      <c r="F136" s="120"/>
      <c r="G136" s="40"/>
      <c r="H136" s="40">
        <f t="shared" si="5"/>
        <v>0</v>
      </c>
    </row>
    <row r="137" spans="2:8" x14ac:dyDescent="0.25">
      <c r="B137" s="121"/>
      <c r="C137" s="92" t="s">
        <v>132</v>
      </c>
      <c r="D137" s="1" t="s">
        <v>133</v>
      </c>
      <c r="E137" s="54" t="s">
        <v>103</v>
      </c>
      <c r="F137" s="120"/>
      <c r="G137" s="40"/>
      <c r="H137" s="40">
        <f t="shared" si="5"/>
        <v>0</v>
      </c>
    </row>
    <row r="138" spans="2:8" x14ac:dyDescent="0.25">
      <c r="B138" s="121"/>
      <c r="C138" s="92" t="s">
        <v>134</v>
      </c>
      <c r="D138" s="1" t="s">
        <v>135</v>
      </c>
      <c r="E138" s="54" t="s">
        <v>103</v>
      </c>
      <c r="F138" s="120"/>
      <c r="G138" s="40"/>
      <c r="H138" s="40">
        <f t="shared" si="5"/>
        <v>0</v>
      </c>
    </row>
    <row r="139" spans="2:8" x14ac:dyDescent="0.25">
      <c r="B139" s="121"/>
      <c r="C139" s="92" t="s">
        <v>136</v>
      </c>
      <c r="D139" s="1" t="s">
        <v>137</v>
      </c>
      <c r="E139" s="54" t="s">
        <v>103</v>
      </c>
      <c r="F139" s="120">
        <v>24</v>
      </c>
      <c r="G139" s="40"/>
      <c r="H139" s="40">
        <f t="shared" si="5"/>
        <v>0</v>
      </c>
    </row>
    <row r="140" spans="2:8" x14ac:dyDescent="0.25">
      <c r="B140" s="121"/>
      <c r="C140" s="92" t="s">
        <v>138</v>
      </c>
      <c r="D140" s="1" t="s">
        <v>139</v>
      </c>
      <c r="E140" s="54" t="s">
        <v>103</v>
      </c>
      <c r="F140" s="120"/>
      <c r="G140" s="40"/>
      <c r="H140" s="40">
        <f t="shared" si="5"/>
        <v>0</v>
      </c>
    </row>
    <row r="141" spans="2:8" x14ac:dyDescent="0.25">
      <c r="B141" s="121"/>
      <c r="C141" s="92" t="s">
        <v>140</v>
      </c>
      <c r="D141" s="1" t="s">
        <v>141</v>
      </c>
      <c r="E141" s="54" t="s">
        <v>103</v>
      </c>
      <c r="F141" s="120">
        <v>48</v>
      </c>
      <c r="G141" s="40"/>
      <c r="H141" s="40">
        <f t="shared" si="5"/>
        <v>0</v>
      </c>
    </row>
    <row r="142" spans="2:8" x14ac:dyDescent="0.25">
      <c r="B142" s="121"/>
      <c r="C142" s="92"/>
      <c r="E142" s="54"/>
      <c r="F142" s="120"/>
      <c r="G142" s="40"/>
      <c r="H142" s="40">
        <f t="shared" si="5"/>
        <v>0</v>
      </c>
    </row>
    <row r="143" spans="2:8" x14ac:dyDescent="0.25">
      <c r="B143" s="121"/>
      <c r="C143" s="92"/>
      <c r="E143" s="54"/>
      <c r="F143" s="120"/>
      <c r="G143" s="40"/>
      <c r="H143" s="40">
        <f t="shared" si="5"/>
        <v>0</v>
      </c>
    </row>
    <row r="144" spans="2:8" x14ac:dyDescent="0.25">
      <c r="B144" s="121"/>
      <c r="C144" s="56"/>
      <c r="E144" s="54"/>
      <c r="F144" s="120"/>
      <c r="G144" s="40"/>
      <c r="H144" s="40">
        <f t="shared" si="5"/>
        <v>0</v>
      </c>
    </row>
    <row r="145" spans="2:8" x14ac:dyDescent="0.25">
      <c r="B145" s="119" t="s">
        <v>142</v>
      </c>
      <c r="C145" s="42" t="s">
        <v>143</v>
      </c>
      <c r="E145" s="54"/>
      <c r="F145" s="120"/>
      <c r="G145" s="40"/>
      <c r="H145" s="40">
        <f t="shared" si="5"/>
        <v>0</v>
      </c>
    </row>
    <row r="146" spans="2:8" x14ac:dyDescent="0.25">
      <c r="B146" s="121"/>
      <c r="C146" s="56" t="s">
        <v>14</v>
      </c>
      <c r="D146" s="1" t="s">
        <v>144</v>
      </c>
      <c r="E146" s="54" t="s">
        <v>22</v>
      </c>
      <c r="F146" s="122">
        <v>1</v>
      </c>
      <c r="G146" s="40">
        <v>5000000</v>
      </c>
      <c r="H146" s="40">
        <f t="shared" si="5"/>
        <v>5000000</v>
      </c>
    </row>
    <row r="147" spans="2:8" ht="27" customHeight="1" x14ac:dyDescent="0.25">
      <c r="B147" s="121"/>
      <c r="C147" s="56" t="s">
        <v>23</v>
      </c>
      <c r="D147" s="123" t="s">
        <v>145</v>
      </c>
      <c r="E147" s="54" t="s">
        <v>24</v>
      </c>
      <c r="F147" s="120">
        <f>+G146</f>
        <v>5000000</v>
      </c>
      <c r="G147" s="256"/>
      <c r="H147" s="40">
        <f t="shared" si="5"/>
        <v>0</v>
      </c>
    </row>
    <row r="148" spans="2:8" x14ac:dyDescent="0.25">
      <c r="B148" s="121"/>
      <c r="C148" s="56"/>
      <c r="E148" s="54"/>
      <c r="F148" s="120"/>
      <c r="G148" s="40"/>
      <c r="H148" s="40">
        <f t="shared" si="5"/>
        <v>0</v>
      </c>
    </row>
    <row r="149" spans="2:8" x14ac:dyDescent="0.25">
      <c r="B149" s="119" t="s">
        <v>146</v>
      </c>
      <c r="C149" s="42" t="s">
        <v>147</v>
      </c>
      <c r="E149" s="54"/>
      <c r="F149" s="120"/>
      <c r="G149" s="40"/>
      <c r="H149" s="40">
        <f t="shared" si="5"/>
        <v>0</v>
      </c>
    </row>
    <row r="150" spans="2:8" x14ac:dyDescent="0.25">
      <c r="B150" s="119"/>
      <c r="C150" s="42"/>
      <c r="E150" s="54"/>
      <c r="F150" s="120"/>
      <c r="G150" s="40"/>
      <c r="H150" s="40">
        <f t="shared" si="5"/>
        <v>0</v>
      </c>
    </row>
    <row r="151" spans="2:8" x14ac:dyDescent="0.25">
      <c r="B151" s="121"/>
      <c r="C151" s="56" t="s">
        <v>14</v>
      </c>
      <c r="D151" s="1" t="s">
        <v>148</v>
      </c>
      <c r="E151" s="54" t="s">
        <v>54</v>
      </c>
      <c r="F151" s="120">
        <v>520</v>
      </c>
      <c r="G151" s="40"/>
      <c r="H151" s="40">
        <f t="shared" si="5"/>
        <v>0</v>
      </c>
    </row>
    <row r="152" spans="2:8" x14ac:dyDescent="0.25">
      <c r="B152" s="121"/>
      <c r="C152" s="56" t="s">
        <v>23</v>
      </c>
      <c r="D152" s="1" t="s">
        <v>149</v>
      </c>
      <c r="E152" s="54" t="s">
        <v>54</v>
      </c>
      <c r="F152" s="120">
        <v>520</v>
      </c>
      <c r="G152" s="40"/>
      <c r="H152" s="40">
        <f t="shared" si="5"/>
        <v>0</v>
      </c>
    </row>
    <row r="153" spans="2:8" x14ac:dyDescent="0.25">
      <c r="B153" s="121"/>
      <c r="C153" s="56" t="s">
        <v>19</v>
      </c>
      <c r="D153" s="1" t="s">
        <v>150</v>
      </c>
      <c r="E153" s="54" t="s">
        <v>54</v>
      </c>
      <c r="F153" s="120">
        <v>520</v>
      </c>
      <c r="G153" s="40"/>
      <c r="H153" s="40">
        <f t="shared" si="5"/>
        <v>0</v>
      </c>
    </row>
    <row r="154" spans="2:8" x14ac:dyDescent="0.25">
      <c r="B154" s="124"/>
      <c r="C154" s="56"/>
      <c r="E154" s="54"/>
      <c r="F154" s="120"/>
      <c r="G154" s="40"/>
      <c r="H154" s="40"/>
    </row>
    <row r="155" spans="2:8" ht="13.8" thickBot="1" x14ac:dyDescent="0.3">
      <c r="B155" s="124"/>
      <c r="C155" s="125"/>
      <c r="D155" s="126"/>
      <c r="E155" s="54"/>
      <c r="F155" s="120"/>
      <c r="G155" s="40"/>
      <c r="H155" s="40"/>
    </row>
    <row r="156" spans="2:8" x14ac:dyDescent="0.25">
      <c r="B156" s="58" t="s">
        <v>151</v>
      </c>
      <c r="C156" s="59"/>
      <c r="D156" s="60"/>
      <c r="E156" s="93"/>
      <c r="F156" s="62"/>
      <c r="G156" s="94"/>
      <c r="H156" s="95">
        <f>SUM(H109:H155)</f>
        <v>5000000</v>
      </c>
    </row>
    <row r="157" spans="2:8" x14ac:dyDescent="0.25">
      <c r="B157" s="11"/>
      <c r="C157" s="13"/>
      <c r="E157" s="86"/>
      <c r="G157" s="99"/>
      <c r="H157" s="116"/>
    </row>
    <row r="158" spans="2:8" x14ac:dyDescent="0.25">
      <c r="B158" s="11"/>
      <c r="C158" s="13"/>
      <c r="H158" s="55"/>
    </row>
    <row r="159" spans="2:8" x14ac:dyDescent="0.25">
      <c r="B159" s="127" t="s">
        <v>5</v>
      </c>
      <c r="C159" s="100" t="s">
        <v>6</v>
      </c>
      <c r="D159" s="17"/>
      <c r="E159" s="128" t="s">
        <v>7</v>
      </c>
      <c r="F159" s="19" t="s">
        <v>8</v>
      </c>
      <c r="G159" s="129" t="s">
        <v>9</v>
      </c>
      <c r="H159" s="130" t="s">
        <v>10</v>
      </c>
    </row>
    <row r="160" spans="2:8" ht="13.8" thickBot="1" x14ac:dyDescent="0.3">
      <c r="B160" s="131"/>
      <c r="C160" s="103"/>
      <c r="D160" s="24"/>
      <c r="E160" s="132"/>
      <c r="F160" s="26"/>
      <c r="G160" s="133" t="s">
        <v>11</v>
      </c>
      <c r="H160" s="134" t="s">
        <v>11</v>
      </c>
    </row>
    <row r="161" spans="2:8" x14ac:dyDescent="0.25">
      <c r="B161" s="41">
        <v>2200</v>
      </c>
      <c r="C161" s="78" t="s">
        <v>157</v>
      </c>
      <c r="D161" s="79"/>
      <c r="E161" s="86"/>
      <c r="F161" s="120"/>
      <c r="G161" s="113"/>
      <c r="H161" s="139"/>
    </row>
    <row r="162" spans="2:8" x14ac:dyDescent="0.25">
      <c r="B162" s="48"/>
      <c r="C162" s="115"/>
      <c r="E162" s="54"/>
      <c r="F162" s="120"/>
      <c r="G162" s="113"/>
      <c r="H162" s="139"/>
    </row>
    <row r="163" spans="2:8" x14ac:dyDescent="0.25">
      <c r="B163" s="41">
        <v>22.01</v>
      </c>
      <c r="C163" s="78" t="s">
        <v>158</v>
      </c>
      <c r="E163" s="54"/>
      <c r="F163" s="120"/>
      <c r="G163" s="113"/>
      <c r="H163" s="139"/>
    </row>
    <row r="164" spans="2:8" x14ac:dyDescent="0.25">
      <c r="B164" s="48"/>
      <c r="C164" s="92" t="s">
        <v>57</v>
      </c>
      <c r="D164" s="143" t="s">
        <v>152</v>
      </c>
      <c r="E164" s="54"/>
      <c r="F164" s="120"/>
      <c r="G164" s="113"/>
      <c r="H164" s="139"/>
    </row>
    <row r="165" spans="2:8" ht="15.6" x14ac:dyDescent="0.25">
      <c r="B165" s="48"/>
      <c r="C165" s="140" t="s">
        <v>155</v>
      </c>
      <c r="D165" s="143" t="s">
        <v>159</v>
      </c>
      <c r="E165" s="54" t="s">
        <v>153</v>
      </c>
      <c r="F165" s="120">
        <v>20</v>
      </c>
      <c r="G165" s="113"/>
      <c r="H165" s="139">
        <f t="shared" ref="H165:H177" si="6">+F165*G165</f>
        <v>0</v>
      </c>
    </row>
    <row r="166" spans="2:8" ht="15.6" x14ac:dyDescent="0.25">
      <c r="B166" s="36"/>
      <c r="C166" s="140" t="s">
        <v>156</v>
      </c>
      <c r="D166" s="143" t="s">
        <v>160</v>
      </c>
      <c r="E166" s="54" t="s">
        <v>153</v>
      </c>
      <c r="F166" s="120"/>
      <c r="G166" s="113"/>
      <c r="H166" s="139">
        <f t="shared" si="6"/>
        <v>0</v>
      </c>
    </row>
    <row r="167" spans="2:8" ht="15.6" x14ac:dyDescent="0.25">
      <c r="B167" s="36"/>
      <c r="C167" s="92" t="s">
        <v>23</v>
      </c>
      <c r="D167" s="143" t="s">
        <v>161</v>
      </c>
      <c r="E167" s="54" t="s">
        <v>153</v>
      </c>
      <c r="F167" s="120"/>
      <c r="G167" s="113"/>
      <c r="H167" s="139">
        <f t="shared" si="6"/>
        <v>0</v>
      </c>
    </row>
    <row r="168" spans="2:8" x14ac:dyDescent="0.25">
      <c r="B168" s="36"/>
      <c r="C168" s="115" t="s">
        <v>56</v>
      </c>
      <c r="E168" s="54"/>
      <c r="F168" s="120"/>
      <c r="G168" s="113"/>
      <c r="H168" s="139">
        <f t="shared" si="6"/>
        <v>0</v>
      </c>
    </row>
    <row r="169" spans="2:8" x14ac:dyDescent="0.25">
      <c r="B169" s="41">
        <v>22.02</v>
      </c>
      <c r="C169" s="78" t="s">
        <v>162</v>
      </c>
      <c r="E169" s="54"/>
      <c r="F169" s="120"/>
      <c r="G169" s="113"/>
      <c r="H169" s="139">
        <f t="shared" si="6"/>
        <v>0</v>
      </c>
    </row>
    <row r="170" spans="2:8" ht="15.6" x14ac:dyDescent="0.25">
      <c r="B170" s="36"/>
      <c r="C170" s="92" t="s">
        <v>14</v>
      </c>
      <c r="D170" s="1" t="s">
        <v>163</v>
      </c>
      <c r="E170" s="54" t="s">
        <v>153</v>
      </c>
      <c r="F170" s="120">
        <v>15</v>
      </c>
      <c r="G170" s="113"/>
      <c r="H170" s="139">
        <f t="shared" si="6"/>
        <v>0</v>
      </c>
    </row>
    <row r="171" spans="2:8" ht="15.6" x14ac:dyDescent="0.25">
      <c r="B171" s="36"/>
      <c r="C171" s="92" t="s">
        <v>23</v>
      </c>
      <c r="D171" s="1" t="s">
        <v>164</v>
      </c>
      <c r="E171" s="54" t="s">
        <v>153</v>
      </c>
      <c r="F171" s="120"/>
      <c r="G171" s="113"/>
      <c r="H171" s="139">
        <f t="shared" si="6"/>
        <v>0</v>
      </c>
    </row>
    <row r="172" spans="2:8" x14ac:dyDescent="0.25">
      <c r="B172" s="36"/>
      <c r="C172" s="115"/>
      <c r="E172" s="54"/>
      <c r="F172" s="120"/>
      <c r="G172" s="113"/>
      <c r="H172" s="139">
        <f t="shared" si="6"/>
        <v>0</v>
      </c>
    </row>
    <row r="173" spans="2:8" x14ac:dyDescent="0.25">
      <c r="B173" s="41" t="s">
        <v>165</v>
      </c>
      <c r="C173" s="78" t="s">
        <v>166</v>
      </c>
      <c r="E173" s="54"/>
      <c r="F173" s="120"/>
      <c r="G173" s="113"/>
      <c r="H173" s="139">
        <f t="shared" si="6"/>
        <v>0</v>
      </c>
    </row>
    <row r="174" spans="2:8" x14ac:dyDescent="0.25">
      <c r="B174" s="36"/>
      <c r="C174" s="92" t="s">
        <v>19</v>
      </c>
      <c r="D174" s="1" t="s">
        <v>167</v>
      </c>
      <c r="E174" s="54"/>
      <c r="F174" s="120"/>
      <c r="G174" s="113"/>
      <c r="H174" s="139">
        <f t="shared" si="6"/>
        <v>0</v>
      </c>
    </row>
    <row r="175" spans="2:8" x14ac:dyDescent="0.25">
      <c r="B175" s="36"/>
      <c r="C175" s="140" t="s">
        <v>155</v>
      </c>
      <c r="D175" s="1" t="s">
        <v>168</v>
      </c>
      <c r="E175" s="54" t="s">
        <v>154</v>
      </c>
      <c r="F175" s="120"/>
      <c r="G175" s="113"/>
      <c r="H175" s="139">
        <f t="shared" si="6"/>
        <v>0</v>
      </c>
    </row>
    <row r="176" spans="2:8" x14ac:dyDescent="0.25">
      <c r="B176" s="36"/>
      <c r="C176" s="140" t="s">
        <v>156</v>
      </c>
      <c r="D176" s="1" t="s">
        <v>169</v>
      </c>
      <c r="E176" s="54" t="s">
        <v>154</v>
      </c>
      <c r="F176" s="120">
        <f>18*2+8</f>
        <v>44</v>
      </c>
      <c r="G176" s="113"/>
      <c r="H176" s="139">
        <f t="shared" si="6"/>
        <v>0</v>
      </c>
    </row>
    <row r="177" spans="2:8" x14ac:dyDescent="0.25">
      <c r="B177" s="36"/>
      <c r="C177" s="115"/>
      <c r="E177" s="54"/>
      <c r="F177" s="120"/>
      <c r="G177" s="113"/>
      <c r="H177" s="139">
        <f t="shared" si="6"/>
        <v>0</v>
      </c>
    </row>
    <row r="178" spans="2:8" ht="13.8" thickBot="1" x14ac:dyDescent="0.3">
      <c r="B178" s="145"/>
      <c r="C178" s="115"/>
      <c r="E178" s="54"/>
      <c r="F178" s="122"/>
      <c r="G178" s="113"/>
      <c r="H178" s="40"/>
    </row>
    <row r="179" spans="2:8" x14ac:dyDescent="0.25">
      <c r="B179" s="58" t="s">
        <v>174</v>
      </c>
      <c r="C179" s="59"/>
      <c r="D179" s="60"/>
      <c r="E179" s="61"/>
      <c r="F179" s="62"/>
      <c r="G179" s="63"/>
      <c r="H179" s="64">
        <f>SUM(H165:H178)</f>
        <v>0</v>
      </c>
    </row>
    <row r="180" spans="2:8" x14ac:dyDescent="0.25">
      <c r="B180" s="11"/>
      <c r="C180" s="13"/>
      <c r="H180" s="55"/>
    </row>
    <row r="181" spans="2:8" x14ac:dyDescent="0.25">
      <c r="B181" s="11"/>
      <c r="C181" s="13"/>
      <c r="E181" s="86"/>
      <c r="H181" s="116"/>
    </row>
    <row r="182" spans="2:8" x14ac:dyDescent="0.25">
      <c r="B182" s="15" t="s">
        <v>5</v>
      </c>
      <c r="C182" s="16" t="s">
        <v>6</v>
      </c>
      <c r="D182" s="17"/>
      <c r="E182" s="18" t="s">
        <v>7</v>
      </c>
      <c r="F182" s="19" t="s">
        <v>8</v>
      </c>
      <c r="G182" s="20" t="s">
        <v>9</v>
      </c>
      <c r="H182" s="21" t="s">
        <v>10</v>
      </c>
    </row>
    <row r="183" spans="2:8" ht="13.8" thickBot="1" x14ac:dyDescent="0.3">
      <c r="B183" s="22"/>
      <c r="C183" s="23"/>
      <c r="D183" s="24"/>
      <c r="E183" s="25"/>
      <c r="F183" s="26"/>
      <c r="G183" s="27" t="s">
        <v>11</v>
      </c>
      <c r="H183" s="28" t="s">
        <v>11</v>
      </c>
    </row>
    <row r="184" spans="2:8" x14ac:dyDescent="0.25">
      <c r="B184" s="70"/>
      <c r="C184" s="71"/>
      <c r="D184" s="72"/>
      <c r="E184" s="73"/>
      <c r="F184" s="74"/>
      <c r="G184" s="75"/>
      <c r="H184" s="76"/>
    </row>
    <row r="185" spans="2:8" x14ac:dyDescent="0.25">
      <c r="B185" s="124"/>
      <c r="C185" s="115"/>
      <c r="E185" s="54"/>
      <c r="F185" s="122"/>
      <c r="G185" s="113"/>
      <c r="H185" s="139"/>
    </row>
    <row r="186" spans="2:8" x14ac:dyDescent="0.25">
      <c r="B186" s="147">
        <v>2500</v>
      </c>
      <c r="C186" s="78" t="s">
        <v>175</v>
      </c>
      <c r="E186" s="54"/>
      <c r="F186" s="122"/>
      <c r="G186" s="113"/>
      <c r="H186" s="139"/>
    </row>
    <row r="187" spans="2:8" x14ac:dyDescent="0.25">
      <c r="B187" s="124"/>
      <c r="C187" s="115"/>
      <c r="E187" s="54"/>
      <c r="F187" s="122"/>
      <c r="G187" s="113"/>
      <c r="H187" s="139"/>
    </row>
    <row r="188" spans="2:8" x14ac:dyDescent="0.25">
      <c r="B188" s="145">
        <v>25.03</v>
      </c>
      <c r="C188" s="115" t="s">
        <v>176</v>
      </c>
      <c r="E188" s="54"/>
      <c r="F188" s="120"/>
      <c r="G188" s="113"/>
      <c r="H188" s="139">
        <f t="shared" ref="H188:H198" si="7">+F188*G188</f>
        <v>0</v>
      </c>
    </row>
    <row r="189" spans="2:8" x14ac:dyDescent="0.25">
      <c r="B189" s="145"/>
      <c r="C189" s="92" t="s">
        <v>14</v>
      </c>
      <c r="D189" s="1" t="s">
        <v>177</v>
      </c>
      <c r="E189" s="54" t="s">
        <v>82</v>
      </c>
      <c r="F189" s="120"/>
      <c r="G189" s="113"/>
      <c r="H189" s="139">
        <f t="shared" si="7"/>
        <v>0</v>
      </c>
    </row>
    <row r="190" spans="2:8" x14ac:dyDescent="0.25">
      <c r="B190" s="145"/>
      <c r="C190" s="92" t="s">
        <v>23</v>
      </c>
      <c r="D190" s="1" t="s">
        <v>178</v>
      </c>
      <c r="E190" s="54" t="s">
        <v>82</v>
      </c>
      <c r="F190" s="120">
        <v>440</v>
      </c>
      <c r="G190" s="113"/>
      <c r="H190" s="139">
        <f t="shared" si="7"/>
        <v>0</v>
      </c>
    </row>
    <row r="191" spans="2:8" x14ac:dyDescent="0.25">
      <c r="B191" s="145"/>
      <c r="C191" s="115"/>
      <c r="E191" s="54"/>
      <c r="F191" s="120"/>
      <c r="G191" s="113"/>
      <c r="H191" s="139">
        <f t="shared" si="7"/>
        <v>0</v>
      </c>
    </row>
    <row r="192" spans="2:8" x14ac:dyDescent="0.25">
      <c r="B192" s="145">
        <v>25.06</v>
      </c>
      <c r="C192" s="115" t="s">
        <v>179</v>
      </c>
      <c r="E192" s="54"/>
      <c r="F192" s="120"/>
      <c r="G192" s="113"/>
      <c r="H192" s="139">
        <f t="shared" si="7"/>
        <v>0</v>
      </c>
    </row>
    <row r="193" spans="2:8" x14ac:dyDescent="0.25">
      <c r="B193" s="152"/>
      <c r="C193" s="92" t="s">
        <v>14</v>
      </c>
      <c r="D193" s="1" t="s">
        <v>180</v>
      </c>
      <c r="E193" s="54" t="s">
        <v>22</v>
      </c>
      <c r="F193" s="120"/>
      <c r="G193" s="113"/>
      <c r="H193" s="139">
        <f t="shared" si="7"/>
        <v>0</v>
      </c>
    </row>
    <row r="194" spans="2:8" x14ac:dyDescent="0.25">
      <c r="B194" s="152"/>
      <c r="C194" s="92" t="s">
        <v>23</v>
      </c>
      <c r="D194" s="1" t="s">
        <v>181</v>
      </c>
      <c r="E194" s="54" t="s">
        <v>24</v>
      </c>
      <c r="F194" s="120"/>
      <c r="G194" s="113"/>
      <c r="H194" s="139">
        <f t="shared" si="7"/>
        <v>0</v>
      </c>
    </row>
    <row r="195" spans="2:8" x14ac:dyDescent="0.25">
      <c r="B195" s="152"/>
      <c r="C195" s="115"/>
      <c r="E195" s="54"/>
      <c r="F195" s="120"/>
      <c r="G195" s="113"/>
      <c r="H195" s="139">
        <f t="shared" si="7"/>
        <v>0</v>
      </c>
    </row>
    <row r="196" spans="2:8" ht="15.6" x14ac:dyDescent="0.25">
      <c r="B196" s="145" t="s">
        <v>182</v>
      </c>
      <c r="C196" s="115" t="s">
        <v>183</v>
      </c>
      <c r="E196" s="54" t="s">
        <v>153</v>
      </c>
      <c r="F196" s="120"/>
      <c r="G196" s="113"/>
      <c r="H196" s="139">
        <f t="shared" si="7"/>
        <v>0</v>
      </c>
    </row>
    <row r="197" spans="2:8" x14ac:dyDescent="0.25">
      <c r="B197" s="152"/>
      <c r="C197" s="115"/>
      <c r="E197" s="54"/>
      <c r="F197" s="120"/>
      <c r="G197" s="113"/>
      <c r="H197" s="139">
        <f t="shared" si="7"/>
        <v>0</v>
      </c>
    </row>
    <row r="198" spans="2:8" ht="15.6" x14ac:dyDescent="0.25">
      <c r="B198" s="145" t="s">
        <v>184</v>
      </c>
      <c r="C198" s="115" t="s">
        <v>185</v>
      </c>
      <c r="E198" s="54" t="s">
        <v>153</v>
      </c>
      <c r="F198" s="120"/>
      <c r="G198" s="113"/>
      <c r="H198" s="139">
        <f t="shared" si="7"/>
        <v>0</v>
      </c>
    </row>
    <row r="199" spans="2:8" ht="13.8" thickBot="1" x14ac:dyDescent="0.3">
      <c r="B199" s="152"/>
      <c r="C199" s="115"/>
      <c r="E199" s="54"/>
      <c r="F199" s="120"/>
      <c r="G199" s="113"/>
      <c r="H199" s="139"/>
    </row>
    <row r="200" spans="2:8" x14ac:dyDescent="0.25">
      <c r="B200" s="58" t="s">
        <v>186</v>
      </c>
      <c r="C200" s="59"/>
      <c r="D200" s="60"/>
      <c r="E200" s="93"/>
      <c r="F200" s="62"/>
      <c r="G200" s="94"/>
      <c r="H200" s="95">
        <f>SUM(H188:H199)</f>
        <v>0</v>
      </c>
    </row>
    <row r="201" spans="2:8" x14ac:dyDescent="0.25">
      <c r="B201" s="11"/>
      <c r="C201" s="13"/>
      <c r="E201" s="86"/>
      <c r="G201" s="99"/>
      <c r="H201" s="116"/>
    </row>
    <row r="202" spans="2:8" x14ac:dyDescent="0.25">
      <c r="C202" s="13"/>
      <c r="E202" s="86"/>
      <c r="G202" s="99"/>
      <c r="H202" s="116"/>
    </row>
    <row r="203" spans="2:8" x14ac:dyDescent="0.25">
      <c r="B203" s="127" t="s">
        <v>5</v>
      </c>
      <c r="C203" s="16" t="s">
        <v>6</v>
      </c>
      <c r="D203" s="17"/>
      <c r="E203" s="18" t="s">
        <v>7</v>
      </c>
      <c r="F203" s="19" t="s">
        <v>8</v>
      </c>
      <c r="G203" s="102" t="s">
        <v>9</v>
      </c>
      <c r="H203" s="130" t="s">
        <v>10</v>
      </c>
    </row>
    <row r="204" spans="2:8" ht="13.8" thickBot="1" x14ac:dyDescent="0.3">
      <c r="B204" s="131"/>
      <c r="C204" s="23"/>
      <c r="D204" s="24"/>
      <c r="E204" s="132"/>
      <c r="F204" s="26"/>
      <c r="G204" s="105" t="s">
        <v>11</v>
      </c>
      <c r="H204" s="134" t="s">
        <v>11</v>
      </c>
    </row>
    <row r="205" spans="2:8" x14ac:dyDescent="0.25">
      <c r="B205" s="70"/>
      <c r="C205" s="71"/>
      <c r="D205" s="72"/>
      <c r="E205" s="73"/>
      <c r="F205" s="74"/>
      <c r="G205" s="75"/>
      <c r="H205" s="76"/>
    </row>
    <row r="206" spans="2:8" x14ac:dyDescent="0.25">
      <c r="B206" s="154"/>
      <c r="C206" s="78"/>
      <c r="D206" s="11"/>
      <c r="E206" s="146"/>
      <c r="F206" s="155"/>
      <c r="G206" s="156"/>
      <c r="H206" s="157"/>
    </row>
    <row r="207" spans="2:8" x14ac:dyDescent="0.25">
      <c r="B207" s="147">
        <v>3300</v>
      </c>
      <c r="C207" s="78" t="s">
        <v>187</v>
      </c>
      <c r="E207" s="54"/>
      <c r="F207" s="120"/>
      <c r="G207" s="113"/>
      <c r="H207" s="139"/>
    </row>
    <row r="208" spans="2:8" x14ac:dyDescent="0.25">
      <c r="B208" s="124"/>
      <c r="C208" s="115"/>
      <c r="E208" s="54"/>
      <c r="F208" s="120"/>
      <c r="G208" s="113"/>
      <c r="H208" s="139"/>
    </row>
    <row r="209" spans="2:11" x14ac:dyDescent="0.25">
      <c r="B209" s="158" t="s">
        <v>188</v>
      </c>
      <c r="C209" s="78" t="s">
        <v>189</v>
      </c>
      <c r="E209" s="54"/>
      <c r="F209" s="38"/>
      <c r="G209" s="113"/>
      <c r="H209" s="139"/>
    </row>
    <row r="210" spans="2:11" x14ac:dyDescent="0.25">
      <c r="B210" s="124"/>
      <c r="C210" s="78"/>
      <c r="E210" s="54"/>
      <c r="F210" s="38"/>
      <c r="G210" s="113"/>
      <c r="H210" s="139"/>
    </row>
    <row r="211" spans="2:11" ht="26.4" x14ac:dyDescent="0.25">
      <c r="B211" s="124"/>
      <c r="C211" s="49" t="s">
        <v>190</v>
      </c>
      <c r="D211" s="80" t="s">
        <v>191</v>
      </c>
      <c r="E211" s="54"/>
      <c r="F211" s="120"/>
      <c r="G211" s="40"/>
      <c r="H211" s="143"/>
    </row>
    <row r="212" spans="2:11" x14ac:dyDescent="0.25">
      <c r="B212" s="124"/>
      <c r="C212" s="140" t="s">
        <v>41</v>
      </c>
      <c r="D212" s="1" t="s">
        <v>192</v>
      </c>
      <c r="E212" s="54" t="s">
        <v>82</v>
      </c>
      <c r="F212" s="120"/>
      <c r="G212" s="40"/>
      <c r="H212" s="143">
        <f t="shared" ref="H212:H222" si="8">+F212*G212</f>
        <v>0</v>
      </c>
    </row>
    <row r="213" spans="2:11" x14ac:dyDescent="0.25">
      <c r="B213" s="124"/>
      <c r="C213" s="140" t="s">
        <v>44</v>
      </c>
      <c r="D213" s="1" t="s">
        <v>193</v>
      </c>
      <c r="E213" s="54" t="s">
        <v>82</v>
      </c>
      <c r="F213" s="120">
        <f>350*8*0.5</f>
        <v>1400</v>
      </c>
      <c r="G213" s="40"/>
      <c r="H213" s="143">
        <f t="shared" si="8"/>
        <v>0</v>
      </c>
    </row>
    <row r="214" spans="2:11" x14ac:dyDescent="0.25">
      <c r="B214" s="124"/>
      <c r="C214" s="115" t="s">
        <v>170</v>
      </c>
      <c r="D214" s="1" t="s">
        <v>194</v>
      </c>
      <c r="E214" s="54" t="s">
        <v>82</v>
      </c>
      <c r="F214" s="120"/>
      <c r="G214" s="40"/>
      <c r="H214" s="143">
        <f t="shared" si="8"/>
        <v>0</v>
      </c>
    </row>
    <row r="215" spans="2:11" x14ac:dyDescent="0.25">
      <c r="B215" s="124"/>
      <c r="C215" s="115"/>
      <c r="E215" s="54"/>
      <c r="F215" s="120"/>
      <c r="G215" s="40"/>
      <c r="H215" s="143">
        <f t="shared" si="8"/>
        <v>0</v>
      </c>
    </row>
    <row r="216" spans="2:11" ht="26.25" customHeight="1" x14ac:dyDescent="0.25">
      <c r="B216" s="145" t="s">
        <v>195</v>
      </c>
      <c r="C216" s="291" t="s">
        <v>196</v>
      </c>
      <c r="D216" s="292"/>
      <c r="E216" s="54" t="s">
        <v>82</v>
      </c>
      <c r="F216" s="38"/>
      <c r="G216" s="40"/>
      <c r="H216" s="139">
        <f t="shared" si="8"/>
        <v>0</v>
      </c>
      <c r="K216" s="159"/>
    </row>
    <row r="217" spans="2:11" x14ac:dyDescent="0.25">
      <c r="B217" s="145" t="s">
        <v>197</v>
      </c>
      <c r="C217" s="115" t="s">
        <v>198</v>
      </c>
      <c r="E217" s="54" t="s">
        <v>82</v>
      </c>
      <c r="F217" s="120"/>
      <c r="G217" s="160"/>
      <c r="H217" s="40">
        <f t="shared" si="8"/>
        <v>0</v>
      </c>
      <c r="J217" s="257"/>
      <c r="K217" s="258"/>
    </row>
    <row r="218" spans="2:11" x14ac:dyDescent="0.25">
      <c r="B218" s="145" t="s">
        <v>199</v>
      </c>
      <c r="C218" s="115" t="s">
        <v>200</v>
      </c>
      <c r="E218" s="54" t="s">
        <v>82</v>
      </c>
      <c r="F218" s="120"/>
      <c r="G218" s="160"/>
      <c r="H218" s="40">
        <f t="shared" si="8"/>
        <v>0</v>
      </c>
      <c r="J218" s="257"/>
      <c r="K218" s="258"/>
    </row>
    <row r="219" spans="2:11" x14ac:dyDescent="0.25">
      <c r="B219" s="145" t="s">
        <v>201</v>
      </c>
      <c r="C219" s="92" t="s">
        <v>57</v>
      </c>
      <c r="D219" s="143" t="s">
        <v>202</v>
      </c>
      <c r="E219" s="54" t="s">
        <v>54</v>
      </c>
      <c r="F219" s="120"/>
      <c r="G219" s="160"/>
      <c r="H219" s="40">
        <f t="shared" si="8"/>
        <v>0</v>
      </c>
    </row>
    <row r="220" spans="2:11" x14ac:dyDescent="0.25">
      <c r="B220" s="145" t="s">
        <v>201</v>
      </c>
      <c r="C220" s="92" t="s">
        <v>17</v>
      </c>
      <c r="D220" s="143" t="s">
        <v>203</v>
      </c>
      <c r="E220" s="54" t="s">
        <v>54</v>
      </c>
      <c r="F220" s="120"/>
      <c r="G220" s="160"/>
      <c r="H220" s="40">
        <f t="shared" si="8"/>
        <v>0</v>
      </c>
    </row>
    <row r="221" spans="2:11" x14ac:dyDescent="0.25">
      <c r="B221" s="145" t="s">
        <v>204</v>
      </c>
      <c r="C221" s="115" t="s">
        <v>205</v>
      </c>
      <c r="E221" s="54" t="s">
        <v>54</v>
      </c>
      <c r="F221" s="120"/>
      <c r="G221" s="160"/>
      <c r="H221" s="40">
        <f t="shared" si="8"/>
        <v>0</v>
      </c>
    </row>
    <row r="222" spans="2:11" x14ac:dyDescent="0.25">
      <c r="B222" s="145" t="s">
        <v>206</v>
      </c>
      <c r="C222" s="115" t="s">
        <v>207</v>
      </c>
      <c r="E222" s="54" t="s">
        <v>82</v>
      </c>
      <c r="F222" s="120">
        <f>350*8*0.15</f>
        <v>420</v>
      </c>
      <c r="G222" s="160"/>
      <c r="H222" s="40">
        <f t="shared" si="8"/>
        <v>0</v>
      </c>
    </row>
    <row r="223" spans="2:11" ht="13.8" thickBot="1" x14ac:dyDescent="0.3">
      <c r="B223" s="152"/>
      <c r="C223" s="115"/>
      <c r="E223" s="54"/>
      <c r="F223" s="120"/>
      <c r="G223" s="160"/>
      <c r="H223" s="40"/>
    </row>
    <row r="224" spans="2:11" x14ac:dyDescent="0.25">
      <c r="B224" s="58" t="s">
        <v>208</v>
      </c>
      <c r="C224" s="59"/>
      <c r="D224" s="60"/>
      <c r="E224" s="61"/>
      <c r="F224" s="62"/>
      <c r="G224" s="63"/>
      <c r="H224" s="64">
        <f>SUM(H212:H223)</f>
        <v>0</v>
      </c>
    </row>
    <row r="225" spans="2:8" x14ac:dyDescent="0.25">
      <c r="B225" s="17"/>
      <c r="C225" s="65"/>
      <c r="D225" s="66"/>
      <c r="E225" s="67"/>
      <c r="F225" s="68"/>
      <c r="G225" s="69"/>
      <c r="H225" s="16"/>
    </row>
    <row r="226" spans="2:8" x14ac:dyDescent="0.25">
      <c r="B226" s="11"/>
      <c r="C226" s="13"/>
      <c r="H226" s="55"/>
    </row>
    <row r="227" spans="2:8" ht="13.8" thickBot="1" x14ac:dyDescent="0.3"/>
    <row r="228" spans="2:8" x14ac:dyDescent="0.25">
      <c r="B228" s="166" t="s">
        <v>5</v>
      </c>
      <c r="C228" s="167" t="s">
        <v>6</v>
      </c>
      <c r="D228" s="135"/>
      <c r="E228" s="136" t="s">
        <v>7</v>
      </c>
      <c r="F228" s="137" t="s">
        <v>8</v>
      </c>
      <c r="G228" s="168" t="s">
        <v>9</v>
      </c>
      <c r="H228" s="169" t="s">
        <v>10</v>
      </c>
    </row>
    <row r="229" spans="2:8" ht="13.8" thickBot="1" x14ac:dyDescent="0.3">
      <c r="B229" s="170"/>
      <c r="C229" s="23"/>
      <c r="D229" s="24"/>
      <c r="E229" s="25"/>
      <c r="F229" s="26"/>
      <c r="G229" s="27" t="s">
        <v>11</v>
      </c>
      <c r="H229" s="171" t="s">
        <v>11</v>
      </c>
    </row>
    <row r="230" spans="2:8" x14ac:dyDescent="0.25">
      <c r="B230" s="172"/>
      <c r="C230" s="115"/>
      <c r="E230" s="54"/>
      <c r="F230" s="38"/>
      <c r="H230" s="173"/>
    </row>
    <row r="231" spans="2:8" x14ac:dyDescent="0.25">
      <c r="B231" s="174">
        <v>6100</v>
      </c>
      <c r="C231" s="78" t="s">
        <v>209</v>
      </c>
      <c r="E231" s="37"/>
      <c r="F231" s="38"/>
      <c r="H231" s="173"/>
    </row>
    <row r="232" spans="2:8" x14ac:dyDescent="0.25">
      <c r="B232" s="172"/>
      <c r="C232" s="115"/>
      <c r="E232" s="54"/>
      <c r="F232" s="120"/>
      <c r="G232" s="165"/>
      <c r="H232" s="173"/>
    </row>
    <row r="233" spans="2:8" x14ac:dyDescent="0.25">
      <c r="B233" s="175" t="s">
        <v>210</v>
      </c>
      <c r="C233" s="78" t="s">
        <v>158</v>
      </c>
      <c r="E233" s="54"/>
      <c r="F233" s="120"/>
      <c r="G233" s="113"/>
      <c r="H233" s="173"/>
    </row>
    <row r="234" spans="2:8" x14ac:dyDescent="0.25">
      <c r="B234" s="172"/>
      <c r="C234" s="92" t="s">
        <v>57</v>
      </c>
      <c r="D234" s="1" t="s">
        <v>211</v>
      </c>
      <c r="E234" s="54" t="s">
        <v>82</v>
      </c>
      <c r="F234" s="120">
        <f>671+29</f>
        <v>700</v>
      </c>
      <c r="G234" s="113"/>
      <c r="H234" s="173">
        <f t="shared" ref="H234:H242" si="9">+F234*G234</f>
        <v>0</v>
      </c>
    </row>
    <row r="235" spans="2:8" x14ac:dyDescent="0.25">
      <c r="B235" s="172"/>
      <c r="C235" s="92" t="s">
        <v>17</v>
      </c>
      <c r="D235" s="1" t="s">
        <v>212</v>
      </c>
      <c r="E235" s="54" t="s">
        <v>82</v>
      </c>
      <c r="F235" s="120"/>
      <c r="G235" s="113"/>
      <c r="H235" s="173">
        <f t="shared" si="9"/>
        <v>0</v>
      </c>
    </row>
    <row r="236" spans="2:8" ht="27" customHeight="1" x14ac:dyDescent="0.25">
      <c r="B236" s="172"/>
      <c r="C236" s="92" t="s">
        <v>60</v>
      </c>
      <c r="D236" s="14" t="s">
        <v>213</v>
      </c>
      <c r="E236" s="54" t="s">
        <v>214</v>
      </c>
      <c r="F236" s="120"/>
      <c r="G236" s="113"/>
      <c r="H236" s="173">
        <f t="shared" si="9"/>
        <v>0</v>
      </c>
    </row>
    <row r="237" spans="2:8" ht="26.4" x14ac:dyDescent="0.25">
      <c r="B237" s="172"/>
      <c r="C237" s="92" t="s">
        <v>17</v>
      </c>
      <c r="D237" s="14" t="s">
        <v>215</v>
      </c>
      <c r="E237" s="54" t="s">
        <v>216</v>
      </c>
      <c r="F237" s="120"/>
      <c r="G237" s="176"/>
      <c r="H237" s="173">
        <f>+F237*G237</f>
        <v>0</v>
      </c>
    </row>
    <row r="238" spans="2:8" x14ac:dyDescent="0.25">
      <c r="B238" s="172"/>
      <c r="C238" s="115"/>
      <c r="E238" s="54"/>
      <c r="F238" s="120"/>
      <c r="G238" s="113"/>
      <c r="H238" s="173"/>
    </row>
    <row r="239" spans="2:8" x14ac:dyDescent="0.25">
      <c r="B239" s="172"/>
      <c r="C239" s="115"/>
      <c r="E239" s="54"/>
      <c r="F239" s="120"/>
      <c r="G239" s="113"/>
      <c r="H239" s="173"/>
    </row>
    <row r="240" spans="2:8" x14ac:dyDescent="0.25">
      <c r="B240" s="175" t="s">
        <v>217</v>
      </c>
      <c r="C240" s="78" t="s">
        <v>162</v>
      </c>
      <c r="E240" s="54"/>
      <c r="F240" s="120"/>
      <c r="G240" s="113"/>
      <c r="H240" s="173">
        <f t="shared" si="9"/>
        <v>0</v>
      </c>
    </row>
    <row r="241" spans="2:8" x14ac:dyDescent="0.25">
      <c r="B241" s="172"/>
      <c r="C241" s="92" t="s">
        <v>14</v>
      </c>
      <c r="D241" s="1" t="s">
        <v>218</v>
      </c>
      <c r="E241" s="54" t="s">
        <v>82</v>
      </c>
      <c r="F241" s="120">
        <v>600</v>
      </c>
      <c r="G241" s="113"/>
      <c r="H241" s="173">
        <f t="shared" si="9"/>
        <v>0</v>
      </c>
    </row>
    <row r="242" spans="2:8" x14ac:dyDescent="0.25">
      <c r="B242" s="172"/>
      <c r="C242" s="92" t="s">
        <v>23</v>
      </c>
      <c r="D242" s="1" t="s">
        <v>219</v>
      </c>
      <c r="E242" s="54" t="s">
        <v>82</v>
      </c>
      <c r="F242" s="120"/>
      <c r="G242" s="113"/>
      <c r="H242" s="173">
        <f t="shared" si="9"/>
        <v>0</v>
      </c>
    </row>
    <row r="243" spans="2:8" ht="13.8" thickBot="1" x14ac:dyDescent="0.3">
      <c r="B243" s="177"/>
      <c r="C243" s="13"/>
      <c r="E243" s="54"/>
      <c r="F243" s="120"/>
      <c r="G243" s="165"/>
      <c r="H243" s="173"/>
    </row>
    <row r="244" spans="2:8" ht="13.8" thickBot="1" x14ac:dyDescent="0.3">
      <c r="B244" s="260" t="s">
        <v>220</v>
      </c>
      <c r="C244" s="178"/>
      <c r="D244" s="179"/>
      <c r="E244" s="180"/>
      <c r="F244" s="181"/>
      <c r="G244" s="182"/>
      <c r="H244" s="183">
        <f>SUM(H234:H243)</f>
        <v>0</v>
      </c>
    </row>
    <row r="247" spans="2:8" x14ac:dyDescent="0.25">
      <c r="B247" s="15" t="s">
        <v>5</v>
      </c>
      <c r="C247" s="16" t="s">
        <v>6</v>
      </c>
      <c r="D247" s="17"/>
      <c r="E247" s="18" t="s">
        <v>7</v>
      </c>
      <c r="F247" s="19" t="s">
        <v>8</v>
      </c>
      <c r="G247" s="20" t="s">
        <v>9</v>
      </c>
      <c r="H247" s="21" t="s">
        <v>10</v>
      </c>
    </row>
    <row r="248" spans="2:8" ht="13.8" thickBot="1" x14ac:dyDescent="0.3">
      <c r="B248" s="22"/>
      <c r="C248" s="23"/>
      <c r="D248" s="24"/>
      <c r="E248" s="25"/>
      <c r="F248" s="26"/>
      <c r="G248" s="27" t="s">
        <v>11</v>
      </c>
      <c r="H248" s="28" t="s">
        <v>11</v>
      </c>
    </row>
    <row r="249" spans="2:8" x14ac:dyDescent="0.25">
      <c r="B249" s="124"/>
      <c r="C249" s="115"/>
      <c r="E249" s="54"/>
      <c r="F249" s="38"/>
      <c r="H249" s="40"/>
    </row>
    <row r="250" spans="2:8" x14ac:dyDescent="0.25">
      <c r="B250" s="147">
        <v>6200</v>
      </c>
      <c r="C250" s="78" t="s">
        <v>221</v>
      </c>
      <c r="E250" s="37"/>
      <c r="F250" s="38"/>
      <c r="H250" s="40"/>
    </row>
    <row r="251" spans="2:8" x14ac:dyDescent="0.25">
      <c r="B251" s="124"/>
      <c r="C251" s="115"/>
      <c r="E251" s="54"/>
      <c r="F251" s="120"/>
      <c r="G251" s="165"/>
      <c r="H251" s="40">
        <f t="shared" ref="H251:H252" si="10">+F251*G251</f>
        <v>0</v>
      </c>
    </row>
    <row r="252" spans="2:8" x14ac:dyDescent="0.25">
      <c r="B252" s="158" t="s">
        <v>222</v>
      </c>
      <c r="C252" s="78" t="s">
        <v>223</v>
      </c>
      <c r="E252" s="184" t="s">
        <v>173</v>
      </c>
      <c r="F252" s="120">
        <v>350</v>
      </c>
      <c r="G252" s="113"/>
      <c r="H252" s="40">
        <f t="shared" si="10"/>
        <v>0</v>
      </c>
    </row>
    <row r="253" spans="2:8" ht="13.8" thickBot="1" x14ac:dyDescent="0.3">
      <c r="B253" s="36"/>
      <c r="C253" s="13"/>
      <c r="E253" s="54"/>
      <c r="F253" s="120"/>
      <c r="G253" s="165"/>
      <c r="H253" s="40"/>
    </row>
    <row r="254" spans="2:8" x14ac:dyDescent="0.25">
      <c r="B254" s="58" t="s">
        <v>224</v>
      </c>
      <c r="C254" s="59"/>
      <c r="D254" s="60"/>
      <c r="E254" s="61"/>
      <c r="F254" s="62"/>
      <c r="G254" s="63"/>
      <c r="H254" s="64">
        <f>SUM(H251:H253)</f>
        <v>0</v>
      </c>
    </row>
    <row r="257" spans="2:8" x14ac:dyDescent="0.25">
      <c r="B257" s="15" t="s">
        <v>5</v>
      </c>
      <c r="C257" s="16" t="s">
        <v>6</v>
      </c>
      <c r="D257" s="17"/>
      <c r="E257" s="18" t="s">
        <v>7</v>
      </c>
      <c r="F257" s="19" t="s">
        <v>8</v>
      </c>
      <c r="G257" s="20" t="s">
        <v>9</v>
      </c>
      <c r="H257" s="21" t="s">
        <v>10</v>
      </c>
    </row>
    <row r="258" spans="2:8" ht="13.8" thickBot="1" x14ac:dyDescent="0.3">
      <c r="B258" s="22"/>
      <c r="C258" s="23"/>
      <c r="D258" s="24"/>
      <c r="E258" s="25"/>
      <c r="F258" s="26"/>
      <c r="G258" s="27" t="s">
        <v>11</v>
      </c>
      <c r="H258" s="28" t="s">
        <v>11</v>
      </c>
    </row>
    <row r="259" spans="2:8" x14ac:dyDescent="0.25">
      <c r="B259" s="185"/>
      <c r="C259" s="186"/>
      <c r="D259" s="187"/>
      <c r="E259" s="188"/>
      <c r="F259" s="33"/>
      <c r="G259" s="34"/>
      <c r="H259" s="35"/>
    </row>
    <row r="260" spans="2:8" x14ac:dyDescent="0.25">
      <c r="B260" s="77">
        <v>6300</v>
      </c>
      <c r="C260" s="78" t="s">
        <v>225</v>
      </c>
      <c r="D260" s="79"/>
      <c r="E260" s="37"/>
      <c r="F260" s="38"/>
      <c r="G260" s="39"/>
      <c r="H260" s="40"/>
    </row>
    <row r="261" spans="2:8" x14ac:dyDescent="0.25">
      <c r="B261" s="47"/>
      <c r="C261" s="115"/>
      <c r="D261" s="79"/>
      <c r="E261" s="51"/>
      <c r="F261" s="38"/>
      <c r="G261" s="39"/>
      <c r="H261" s="40"/>
    </row>
    <row r="262" spans="2:8" x14ac:dyDescent="0.25">
      <c r="B262" s="85">
        <v>63.01</v>
      </c>
      <c r="C262" s="78" t="s">
        <v>226</v>
      </c>
      <c r="D262" s="79"/>
      <c r="E262" s="51"/>
      <c r="F262" s="38"/>
      <c r="G262" s="113"/>
      <c r="H262" s="40">
        <f t="shared" ref="H262:H275" si="11">+F262*G262</f>
        <v>0</v>
      </c>
    </row>
    <row r="263" spans="2:8" x14ac:dyDescent="0.25">
      <c r="B263" s="85"/>
      <c r="C263" s="78" t="s">
        <v>14</v>
      </c>
      <c r="D263" s="112" t="s">
        <v>227</v>
      </c>
      <c r="E263" s="184"/>
      <c r="F263" s="38"/>
      <c r="G263" s="113"/>
      <c r="H263" s="40">
        <f t="shared" si="11"/>
        <v>0</v>
      </c>
    </row>
    <row r="264" spans="2:8" x14ac:dyDescent="0.25">
      <c r="B264" s="85"/>
      <c r="C264" s="144" t="s">
        <v>155</v>
      </c>
      <c r="D264" s="79" t="s">
        <v>228</v>
      </c>
      <c r="E264" s="51" t="s">
        <v>229</v>
      </c>
      <c r="F264" s="38"/>
      <c r="G264" s="113"/>
      <c r="H264" s="40">
        <f t="shared" si="11"/>
        <v>0</v>
      </c>
    </row>
    <row r="265" spans="2:8" x14ac:dyDescent="0.25">
      <c r="B265" s="85"/>
      <c r="C265" s="144" t="s">
        <v>156</v>
      </c>
      <c r="D265" s="79" t="s">
        <v>230</v>
      </c>
      <c r="E265" s="51" t="s">
        <v>229</v>
      </c>
      <c r="F265" s="38">
        <f>4.6+0.4</f>
        <v>5</v>
      </c>
      <c r="G265" s="113"/>
      <c r="H265" s="40">
        <f t="shared" si="11"/>
        <v>0</v>
      </c>
    </row>
    <row r="266" spans="2:8" x14ac:dyDescent="0.25">
      <c r="B266" s="85"/>
      <c r="C266" s="144" t="s">
        <v>231</v>
      </c>
      <c r="D266" s="79" t="s">
        <v>232</v>
      </c>
      <c r="E266" s="51" t="s">
        <v>233</v>
      </c>
      <c r="F266" s="38"/>
      <c r="G266" s="113"/>
      <c r="H266" s="40">
        <f t="shared" si="11"/>
        <v>0</v>
      </c>
    </row>
    <row r="267" spans="2:8" x14ac:dyDescent="0.25">
      <c r="B267" s="85"/>
      <c r="C267" s="115"/>
      <c r="D267" s="79"/>
      <c r="E267" s="51"/>
      <c r="F267" s="38"/>
      <c r="G267" s="113"/>
      <c r="H267" s="40">
        <f t="shared" si="11"/>
        <v>0</v>
      </c>
    </row>
    <row r="268" spans="2:8" x14ac:dyDescent="0.25">
      <c r="B268" s="85"/>
      <c r="C268" s="78" t="s">
        <v>23</v>
      </c>
      <c r="D268" s="112" t="s">
        <v>172</v>
      </c>
      <c r="E268" s="51"/>
      <c r="F268" s="38"/>
      <c r="G268" s="113"/>
      <c r="H268" s="40">
        <f t="shared" si="11"/>
        <v>0</v>
      </c>
    </row>
    <row r="269" spans="2:8" x14ac:dyDescent="0.25">
      <c r="B269" s="85"/>
      <c r="C269" s="144" t="s">
        <v>155</v>
      </c>
      <c r="D269" s="79" t="s">
        <v>228</v>
      </c>
      <c r="E269" s="51" t="s">
        <v>229</v>
      </c>
      <c r="F269" s="38"/>
      <c r="G269" s="113"/>
      <c r="H269" s="40">
        <f t="shared" si="11"/>
        <v>0</v>
      </c>
    </row>
    <row r="270" spans="2:8" x14ac:dyDescent="0.25">
      <c r="B270" s="85"/>
      <c r="C270" s="144" t="s">
        <v>156</v>
      </c>
      <c r="D270" s="79" t="s">
        <v>230</v>
      </c>
      <c r="E270" s="51" t="s">
        <v>229</v>
      </c>
      <c r="F270" s="38"/>
      <c r="G270" s="113"/>
      <c r="H270" s="40">
        <f t="shared" si="11"/>
        <v>0</v>
      </c>
    </row>
    <row r="271" spans="2:8" x14ac:dyDescent="0.25">
      <c r="B271" s="85"/>
      <c r="C271" s="144" t="s">
        <v>231</v>
      </c>
      <c r="D271" s="79" t="s">
        <v>232</v>
      </c>
      <c r="E271" s="51" t="s">
        <v>233</v>
      </c>
      <c r="F271" s="38"/>
      <c r="G271" s="113"/>
      <c r="H271" s="40">
        <f t="shared" si="11"/>
        <v>0</v>
      </c>
    </row>
    <row r="272" spans="2:8" x14ac:dyDescent="0.25">
      <c r="B272" s="85"/>
      <c r="C272" s="115"/>
      <c r="D272" s="79"/>
      <c r="E272" s="51"/>
      <c r="F272" s="38"/>
      <c r="G272" s="113"/>
      <c r="H272" s="40">
        <f t="shared" si="11"/>
        <v>0</v>
      </c>
    </row>
    <row r="273" spans="2:8" x14ac:dyDescent="0.25">
      <c r="B273" s="85"/>
      <c r="C273" s="78" t="s">
        <v>19</v>
      </c>
      <c r="D273" s="79" t="s">
        <v>234</v>
      </c>
      <c r="E273" s="51"/>
      <c r="F273" s="38"/>
      <c r="G273" s="113"/>
      <c r="H273" s="40">
        <f t="shared" si="11"/>
        <v>0</v>
      </c>
    </row>
    <row r="274" spans="2:8" x14ac:dyDescent="0.25">
      <c r="B274" s="85"/>
      <c r="C274" s="144" t="s">
        <v>155</v>
      </c>
      <c r="D274" s="79" t="s">
        <v>235</v>
      </c>
      <c r="E274" s="51" t="s">
        <v>229</v>
      </c>
      <c r="F274" s="38"/>
      <c r="G274" s="113"/>
      <c r="H274" s="40">
        <f t="shared" si="11"/>
        <v>0</v>
      </c>
    </row>
    <row r="275" spans="2:8" x14ac:dyDescent="0.25">
      <c r="B275" s="85"/>
      <c r="C275" s="144" t="s">
        <v>231</v>
      </c>
      <c r="D275" s="79" t="s">
        <v>236</v>
      </c>
      <c r="E275" s="51" t="s">
        <v>233</v>
      </c>
      <c r="F275" s="38"/>
      <c r="G275" s="113"/>
      <c r="H275" s="40">
        <f t="shared" si="11"/>
        <v>0</v>
      </c>
    </row>
    <row r="276" spans="2:8" ht="13.8" thickBot="1" x14ac:dyDescent="0.3">
      <c r="B276" s="189"/>
      <c r="C276" s="141"/>
      <c r="D276" s="142"/>
      <c r="E276" s="190"/>
      <c r="F276" s="191"/>
      <c r="G276" s="192"/>
      <c r="H276" s="193"/>
    </row>
    <row r="277" spans="2:8" ht="13.8" thickBot="1" x14ac:dyDescent="0.3">
      <c r="B277" s="261" t="s">
        <v>237</v>
      </c>
      <c r="C277" s="178"/>
      <c r="D277" s="179"/>
      <c r="E277" s="180"/>
      <c r="F277" s="181"/>
      <c r="G277" s="182"/>
      <c r="H277" s="194">
        <f>SUM(H262:H276)</f>
        <v>0</v>
      </c>
    </row>
    <row r="278" spans="2:8" x14ac:dyDescent="0.25">
      <c r="B278" s="152"/>
      <c r="C278" s="13"/>
      <c r="H278" s="143"/>
    </row>
    <row r="279" spans="2:8" ht="13.8" thickBot="1" x14ac:dyDescent="0.3">
      <c r="B279" s="152"/>
      <c r="C279" s="13"/>
      <c r="H279" s="143"/>
    </row>
    <row r="280" spans="2:8" x14ac:dyDescent="0.25">
      <c r="B280" s="195" t="s">
        <v>5</v>
      </c>
      <c r="C280" s="167" t="s">
        <v>6</v>
      </c>
      <c r="D280" s="135"/>
      <c r="E280" s="136" t="s">
        <v>7</v>
      </c>
      <c r="F280" s="137" t="s">
        <v>8</v>
      </c>
      <c r="G280" s="168" t="s">
        <v>9</v>
      </c>
      <c r="H280" s="138" t="s">
        <v>10</v>
      </c>
    </row>
    <row r="281" spans="2:8" ht="13.8" thickBot="1" x14ac:dyDescent="0.3">
      <c r="B281" s="22"/>
      <c r="C281" s="23"/>
      <c r="D281" s="24"/>
      <c r="E281" s="25"/>
      <c r="F281" s="26"/>
      <c r="G281" s="27" t="s">
        <v>11</v>
      </c>
      <c r="H281" s="28" t="s">
        <v>11</v>
      </c>
    </row>
    <row r="282" spans="2:8" x14ac:dyDescent="0.25">
      <c r="B282" s="185"/>
      <c r="C282" s="186"/>
      <c r="D282" s="187"/>
      <c r="E282" s="188"/>
      <c r="F282" s="33"/>
      <c r="G282" s="34"/>
      <c r="H282" s="35"/>
    </row>
    <row r="283" spans="2:8" x14ac:dyDescent="0.25">
      <c r="B283" s="41">
        <v>6400</v>
      </c>
      <c r="C283" s="78" t="s">
        <v>238</v>
      </c>
      <c r="D283" s="79"/>
      <c r="E283" s="37"/>
      <c r="F283" s="38"/>
      <c r="G283" s="39"/>
      <c r="H283" s="40"/>
    </row>
    <row r="284" spans="2:8" x14ac:dyDescent="0.25">
      <c r="B284" s="47"/>
      <c r="C284" s="115"/>
      <c r="D284" s="79"/>
      <c r="E284" s="51"/>
      <c r="F284" s="38"/>
      <c r="G284" s="39"/>
      <c r="H284" s="40"/>
    </row>
    <row r="285" spans="2:8" x14ac:dyDescent="0.25">
      <c r="B285" s="85">
        <v>64.010000000000005</v>
      </c>
      <c r="C285" s="78" t="s">
        <v>239</v>
      </c>
      <c r="D285" s="79"/>
      <c r="E285" s="51"/>
      <c r="F285" s="38"/>
      <c r="G285" s="113"/>
      <c r="H285" s="40"/>
    </row>
    <row r="286" spans="2:8" x14ac:dyDescent="0.25">
      <c r="B286" s="85"/>
      <c r="C286" s="78"/>
      <c r="D286" s="79"/>
      <c r="E286" s="51"/>
      <c r="F286" s="38"/>
      <c r="G286" s="113"/>
      <c r="H286" s="40"/>
    </row>
    <row r="287" spans="2:8" x14ac:dyDescent="0.25">
      <c r="B287" s="85"/>
      <c r="C287" s="78" t="s">
        <v>171</v>
      </c>
      <c r="D287" s="112" t="s">
        <v>240</v>
      </c>
      <c r="E287" s="51" t="s">
        <v>56</v>
      </c>
      <c r="F287" s="38"/>
      <c r="G287" s="113"/>
      <c r="H287" s="40">
        <f t="shared" ref="H287:H300" si="12">+F287*G287</f>
        <v>0</v>
      </c>
    </row>
    <row r="288" spans="2:8" ht="15.6" x14ac:dyDescent="0.25">
      <c r="B288" s="85"/>
      <c r="C288" s="144" t="s">
        <v>155</v>
      </c>
      <c r="D288" s="79" t="s">
        <v>227</v>
      </c>
      <c r="E288" s="51" t="s">
        <v>153</v>
      </c>
      <c r="F288" s="38">
        <f>20*1.1</f>
        <v>22</v>
      </c>
      <c r="G288" s="113"/>
      <c r="H288" s="40">
        <f t="shared" si="12"/>
        <v>0</v>
      </c>
    </row>
    <row r="289" spans="2:8" ht="15.6" x14ac:dyDescent="0.25">
      <c r="B289" s="85"/>
      <c r="C289" s="144" t="s">
        <v>156</v>
      </c>
      <c r="D289" s="79" t="s">
        <v>241</v>
      </c>
      <c r="E289" s="51" t="s">
        <v>153</v>
      </c>
      <c r="F289" s="38"/>
      <c r="G289" s="113"/>
      <c r="H289" s="40">
        <f t="shared" si="12"/>
        <v>0</v>
      </c>
    </row>
    <row r="290" spans="2:8" ht="15.6" x14ac:dyDescent="0.25">
      <c r="B290" s="85"/>
      <c r="C290" s="144" t="s">
        <v>231</v>
      </c>
      <c r="D290" s="79" t="s">
        <v>242</v>
      </c>
      <c r="E290" s="51" t="s">
        <v>153</v>
      </c>
      <c r="F290" s="38"/>
      <c r="G290" s="113"/>
      <c r="H290" s="40">
        <f t="shared" si="12"/>
        <v>0</v>
      </c>
    </row>
    <row r="291" spans="2:8" x14ac:dyDescent="0.25">
      <c r="B291" s="85"/>
      <c r="C291" s="78"/>
      <c r="D291" s="79"/>
      <c r="E291" s="184"/>
      <c r="F291" s="38"/>
      <c r="G291" s="113"/>
      <c r="H291" s="40">
        <f t="shared" si="12"/>
        <v>0</v>
      </c>
    </row>
    <row r="292" spans="2:8" x14ac:dyDescent="0.25">
      <c r="B292" s="85"/>
      <c r="C292" s="78" t="s">
        <v>23</v>
      </c>
      <c r="D292" s="112" t="s">
        <v>243</v>
      </c>
      <c r="E292" s="51" t="s">
        <v>56</v>
      </c>
      <c r="F292" s="38"/>
      <c r="G292" s="113"/>
      <c r="H292" s="40">
        <f t="shared" si="12"/>
        <v>0</v>
      </c>
    </row>
    <row r="293" spans="2:8" ht="15.6" x14ac:dyDescent="0.25">
      <c r="B293" s="85"/>
      <c r="C293" s="144" t="s">
        <v>155</v>
      </c>
      <c r="D293" s="79" t="s">
        <v>227</v>
      </c>
      <c r="E293" s="51" t="s">
        <v>153</v>
      </c>
      <c r="F293" s="38">
        <v>6</v>
      </c>
      <c r="G293" s="113"/>
      <c r="H293" s="40">
        <f t="shared" si="12"/>
        <v>0</v>
      </c>
    </row>
    <row r="294" spans="2:8" ht="15.6" x14ac:dyDescent="0.25">
      <c r="B294" s="85"/>
      <c r="C294" s="144" t="s">
        <v>156</v>
      </c>
      <c r="D294" s="79" t="s">
        <v>241</v>
      </c>
      <c r="E294" s="51" t="s">
        <v>153</v>
      </c>
      <c r="F294" s="38"/>
      <c r="G294" s="113"/>
      <c r="H294" s="40">
        <f t="shared" si="12"/>
        <v>0</v>
      </c>
    </row>
    <row r="295" spans="2:8" ht="15.6" x14ac:dyDescent="0.25">
      <c r="B295" s="85"/>
      <c r="C295" s="144" t="s">
        <v>231</v>
      </c>
      <c r="D295" s="79" t="s">
        <v>242</v>
      </c>
      <c r="E295" s="51" t="s">
        <v>153</v>
      </c>
      <c r="F295" s="38"/>
      <c r="G295" s="113"/>
      <c r="H295" s="40">
        <f t="shared" si="12"/>
        <v>0</v>
      </c>
    </row>
    <row r="296" spans="2:8" x14ac:dyDescent="0.25">
      <c r="B296" s="85"/>
      <c r="C296" s="115"/>
      <c r="D296" s="79"/>
      <c r="E296" s="51"/>
      <c r="F296" s="38"/>
      <c r="G296" s="113"/>
      <c r="H296" s="40">
        <f t="shared" si="12"/>
        <v>0</v>
      </c>
    </row>
    <row r="297" spans="2:8" x14ac:dyDescent="0.25">
      <c r="B297" s="85"/>
      <c r="C297" s="78" t="s">
        <v>19</v>
      </c>
      <c r="D297" s="112" t="s">
        <v>244</v>
      </c>
      <c r="E297" s="51" t="s">
        <v>56</v>
      </c>
      <c r="F297" s="38"/>
      <c r="G297" s="113"/>
      <c r="H297" s="40">
        <f t="shared" si="12"/>
        <v>0</v>
      </c>
    </row>
    <row r="298" spans="2:8" ht="15.6" x14ac:dyDescent="0.25">
      <c r="B298" s="85"/>
      <c r="C298" s="144" t="s">
        <v>155</v>
      </c>
      <c r="D298" s="79" t="s">
        <v>245</v>
      </c>
      <c r="E298" s="51" t="s">
        <v>153</v>
      </c>
      <c r="F298" s="38">
        <v>110</v>
      </c>
      <c r="G298" s="113"/>
      <c r="H298" s="40">
        <f t="shared" si="12"/>
        <v>0</v>
      </c>
    </row>
    <row r="299" spans="2:8" ht="15.6" x14ac:dyDescent="0.25">
      <c r="B299" s="85"/>
      <c r="C299" s="144" t="s">
        <v>156</v>
      </c>
      <c r="D299" s="79" t="s">
        <v>246</v>
      </c>
      <c r="E299" s="51" t="s">
        <v>153</v>
      </c>
      <c r="F299" s="38"/>
      <c r="G299" s="113"/>
      <c r="H299" s="40">
        <f t="shared" si="12"/>
        <v>0</v>
      </c>
    </row>
    <row r="300" spans="2:8" ht="13.8" thickBot="1" x14ac:dyDescent="0.3">
      <c r="B300" s="189"/>
      <c r="C300" s="141"/>
      <c r="D300" s="142"/>
      <c r="E300" s="190"/>
      <c r="F300" s="191"/>
      <c r="G300" s="192"/>
      <c r="H300" s="193">
        <f t="shared" si="12"/>
        <v>0</v>
      </c>
    </row>
    <row r="301" spans="2:8" x14ac:dyDescent="0.25">
      <c r="B301" s="58" t="s">
        <v>247</v>
      </c>
      <c r="C301" s="59"/>
      <c r="D301" s="60"/>
      <c r="E301" s="61"/>
      <c r="F301" s="62"/>
      <c r="G301" s="63"/>
      <c r="H301" s="64">
        <f>SUM(H287:H300)</f>
        <v>0</v>
      </c>
    </row>
    <row r="304" spans="2:8" x14ac:dyDescent="0.25">
      <c r="B304" s="15" t="s">
        <v>5</v>
      </c>
      <c r="C304" s="16" t="s">
        <v>6</v>
      </c>
      <c r="D304" s="17"/>
      <c r="E304" s="18" t="s">
        <v>7</v>
      </c>
      <c r="F304" s="19" t="s">
        <v>8</v>
      </c>
      <c r="G304" s="20" t="s">
        <v>9</v>
      </c>
      <c r="H304" s="21" t="s">
        <v>10</v>
      </c>
    </row>
    <row r="305" spans="2:8" ht="13.8" thickBot="1" x14ac:dyDescent="0.3">
      <c r="B305" s="22"/>
      <c r="C305" s="23"/>
      <c r="D305" s="24"/>
      <c r="E305" s="25"/>
      <c r="F305" s="26"/>
      <c r="G305" s="27" t="s">
        <v>11</v>
      </c>
      <c r="H305" s="28" t="s">
        <v>11</v>
      </c>
    </row>
    <row r="306" spans="2:8" x14ac:dyDescent="0.25">
      <c r="B306" s="185"/>
      <c r="C306" s="186"/>
      <c r="D306" s="187"/>
      <c r="E306" s="188"/>
      <c r="F306" s="33"/>
      <c r="G306" s="34"/>
      <c r="H306" s="35"/>
    </row>
    <row r="307" spans="2:8" x14ac:dyDescent="0.25">
      <c r="B307" s="77">
        <v>6600</v>
      </c>
      <c r="C307" s="78" t="s">
        <v>248</v>
      </c>
      <c r="D307" s="79"/>
      <c r="E307" s="37"/>
      <c r="F307" s="38"/>
      <c r="G307" s="39"/>
      <c r="H307" s="40"/>
    </row>
    <row r="308" spans="2:8" x14ac:dyDescent="0.25">
      <c r="B308" s="47"/>
      <c r="C308" s="115"/>
      <c r="D308" s="79"/>
      <c r="E308" s="51"/>
      <c r="F308" s="38"/>
      <c r="G308" s="39"/>
      <c r="H308" s="40"/>
    </row>
    <row r="309" spans="2:8" x14ac:dyDescent="0.25">
      <c r="B309" s="85">
        <v>66.05</v>
      </c>
      <c r="C309" s="78" t="s">
        <v>249</v>
      </c>
      <c r="D309" s="79"/>
      <c r="E309" s="51"/>
      <c r="F309" s="38"/>
      <c r="G309" s="113"/>
      <c r="H309" s="40"/>
    </row>
    <row r="310" spans="2:8" x14ac:dyDescent="0.25">
      <c r="B310" s="85"/>
      <c r="C310" s="92" t="s">
        <v>14</v>
      </c>
      <c r="D310" s="79" t="s">
        <v>250</v>
      </c>
      <c r="E310" s="51" t="s">
        <v>154</v>
      </c>
      <c r="F310" s="38">
        <v>24</v>
      </c>
      <c r="G310" s="113"/>
      <c r="H310" s="40">
        <f t="shared" ref="H310:H332" si="13">+F310*G310</f>
        <v>0</v>
      </c>
    </row>
    <row r="311" spans="2:8" x14ac:dyDescent="0.25">
      <c r="B311" s="85"/>
      <c r="C311" s="92" t="s">
        <v>23</v>
      </c>
      <c r="D311" s="79" t="s">
        <v>251</v>
      </c>
      <c r="E311" s="51" t="s">
        <v>27</v>
      </c>
      <c r="F311" s="38"/>
      <c r="G311" s="113"/>
      <c r="H311" s="40">
        <f t="shared" si="13"/>
        <v>0</v>
      </c>
    </row>
    <row r="312" spans="2:8" x14ac:dyDescent="0.25">
      <c r="B312" s="85"/>
      <c r="C312" s="115"/>
      <c r="D312" s="79"/>
      <c r="E312" s="51"/>
      <c r="F312" s="38"/>
      <c r="G312" s="113"/>
      <c r="H312" s="40">
        <f t="shared" si="13"/>
        <v>0</v>
      </c>
    </row>
    <row r="313" spans="2:8" x14ac:dyDescent="0.25">
      <c r="B313" s="85">
        <v>66.06</v>
      </c>
      <c r="C313" s="78" t="s">
        <v>252</v>
      </c>
      <c r="D313" s="79"/>
      <c r="E313" s="51"/>
      <c r="F313" s="38"/>
      <c r="G313" s="113"/>
      <c r="H313" s="40">
        <f t="shared" si="13"/>
        <v>0</v>
      </c>
    </row>
    <row r="314" spans="2:8" ht="27" customHeight="1" x14ac:dyDescent="0.25">
      <c r="B314" s="85"/>
      <c r="C314" s="196" t="s">
        <v>14</v>
      </c>
      <c r="D314" s="153" t="s">
        <v>253</v>
      </c>
      <c r="E314" s="51" t="s">
        <v>93</v>
      </c>
      <c r="F314" s="38">
        <v>3</v>
      </c>
      <c r="G314" s="113"/>
      <c r="H314" s="40">
        <f t="shared" si="13"/>
        <v>0</v>
      </c>
    </row>
    <row r="315" spans="2:8" x14ac:dyDescent="0.25">
      <c r="B315" s="85"/>
      <c r="C315" s="115"/>
      <c r="D315" s="79"/>
      <c r="E315" s="51"/>
      <c r="F315" s="38"/>
      <c r="G315" s="113"/>
      <c r="H315" s="40">
        <f t="shared" si="13"/>
        <v>0</v>
      </c>
    </row>
    <row r="316" spans="2:8" x14ac:dyDescent="0.25">
      <c r="B316" s="85">
        <v>66.08</v>
      </c>
      <c r="C316" s="78" t="s">
        <v>254</v>
      </c>
      <c r="D316" s="79"/>
      <c r="E316" s="51"/>
      <c r="F316" s="38"/>
      <c r="G316" s="113"/>
      <c r="H316" s="40">
        <f t="shared" si="13"/>
        <v>0</v>
      </c>
    </row>
    <row r="317" spans="2:8" x14ac:dyDescent="0.25">
      <c r="B317" s="85"/>
      <c r="C317" s="92" t="s">
        <v>14</v>
      </c>
      <c r="D317" s="79" t="s">
        <v>255</v>
      </c>
      <c r="E317" s="51" t="s">
        <v>154</v>
      </c>
      <c r="F317" s="38"/>
      <c r="G317" s="113"/>
      <c r="H317" s="40">
        <f t="shared" si="13"/>
        <v>0</v>
      </c>
    </row>
    <row r="318" spans="2:8" x14ac:dyDescent="0.25">
      <c r="B318" s="85"/>
      <c r="C318" s="78"/>
      <c r="D318" s="79"/>
      <c r="E318" s="184"/>
      <c r="F318" s="38"/>
      <c r="G318" s="113"/>
      <c r="H318" s="40">
        <f t="shared" si="13"/>
        <v>0</v>
      </c>
    </row>
    <row r="319" spans="2:8" x14ac:dyDescent="0.25">
      <c r="B319" s="85">
        <v>66.11</v>
      </c>
      <c r="C319" s="78" t="s">
        <v>256</v>
      </c>
      <c r="D319" s="79"/>
      <c r="E319" s="51"/>
      <c r="F319" s="38"/>
      <c r="G319" s="113"/>
      <c r="H319" s="40">
        <f t="shared" si="13"/>
        <v>0</v>
      </c>
    </row>
    <row r="320" spans="2:8" x14ac:dyDescent="0.25">
      <c r="B320" s="85"/>
      <c r="C320" s="92" t="s">
        <v>14</v>
      </c>
      <c r="D320" s="79" t="s">
        <v>257</v>
      </c>
      <c r="E320" s="51" t="s">
        <v>27</v>
      </c>
      <c r="F320" s="38">
        <v>2</v>
      </c>
      <c r="G320" s="113"/>
      <c r="H320" s="40">
        <f t="shared" si="13"/>
        <v>0</v>
      </c>
    </row>
    <row r="321" spans="2:8" x14ac:dyDescent="0.25">
      <c r="B321" s="85"/>
      <c r="C321" s="92" t="s">
        <v>23</v>
      </c>
      <c r="D321" s="79" t="s">
        <v>258</v>
      </c>
      <c r="E321" s="51" t="s">
        <v>27</v>
      </c>
      <c r="F321" s="38">
        <v>4</v>
      </c>
      <c r="G321" s="113"/>
      <c r="H321" s="40">
        <f t="shared" si="13"/>
        <v>0</v>
      </c>
    </row>
    <row r="322" spans="2:8" x14ac:dyDescent="0.25">
      <c r="B322" s="85"/>
      <c r="C322" s="115"/>
      <c r="D322" s="79"/>
      <c r="E322" s="51"/>
      <c r="F322" s="38"/>
      <c r="G322" s="113"/>
      <c r="H322" s="40">
        <f t="shared" si="13"/>
        <v>0</v>
      </c>
    </row>
    <row r="323" spans="2:8" x14ac:dyDescent="0.25">
      <c r="B323" s="85">
        <v>66.16</v>
      </c>
      <c r="C323" s="78" t="s">
        <v>259</v>
      </c>
      <c r="D323" s="79"/>
      <c r="E323" s="51" t="s">
        <v>154</v>
      </c>
      <c r="F323" s="38"/>
      <c r="G323" s="113"/>
      <c r="H323" s="40">
        <f t="shared" si="13"/>
        <v>0</v>
      </c>
    </row>
    <row r="324" spans="2:8" x14ac:dyDescent="0.25">
      <c r="B324" s="85"/>
      <c r="C324" s="78"/>
      <c r="D324" s="79"/>
      <c r="E324" s="51"/>
      <c r="F324" s="38"/>
      <c r="G324" s="113"/>
      <c r="H324" s="40">
        <f t="shared" si="13"/>
        <v>0</v>
      </c>
    </row>
    <row r="325" spans="2:8" x14ac:dyDescent="0.25">
      <c r="B325" s="85">
        <v>66.19</v>
      </c>
      <c r="C325" s="78" t="s">
        <v>260</v>
      </c>
      <c r="D325" s="79"/>
      <c r="E325" s="51"/>
      <c r="F325" s="38"/>
      <c r="G325" s="113"/>
      <c r="H325" s="40">
        <f t="shared" si="13"/>
        <v>0</v>
      </c>
    </row>
    <row r="326" spans="2:8" x14ac:dyDescent="0.25">
      <c r="B326" s="85"/>
      <c r="C326" s="78"/>
      <c r="D326" s="79"/>
      <c r="E326" s="51"/>
      <c r="F326" s="38"/>
      <c r="G326" s="113"/>
      <c r="H326" s="40">
        <f t="shared" si="13"/>
        <v>0</v>
      </c>
    </row>
    <row r="327" spans="2:8" x14ac:dyDescent="0.25">
      <c r="B327" s="85"/>
      <c r="C327" s="78" t="s">
        <v>261</v>
      </c>
      <c r="D327" s="79"/>
      <c r="E327" s="51"/>
      <c r="F327" s="38"/>
      <c r="G327" s="113"/>
      <c r="H327" s="40">
        <f t="shared" si="13"/>
        <v>0</v>
      </c>
    </row>
    <row r="328" spans="2:8" x14ac:dyDescent="0.25">
      <c r="B328" s="85"/>
      <c r="C328" s="144" t="s">
        <v>155</v>
      </c>
      <c r="D328" s="79" t="s">
        <v>262</v>
      </c>
      <c r="E328" s="51" t="s">
        <v>154</v>
      </c>
      <c r="F328" s="38">
        <v>4</v>
      </c>
      <c r="G328" s="113"/>
      <c r="H328" s="40">
        <f t="shared" si="13"/>
        <v>0</v>
      </c>
    </row>
    <row r="329" spans="2:8" x14ac:dyDescent="0.25">
      <c r="B329" s="85"/>
      <c r="C329" s="144" t="s">
        <v>156</v>
      </c>
      <c r="D329" s="79" t="s">
        <v>263</v>
      </c>
      <c r="E329" s="51" t="s">
        <v>154</v>
      </c>
      <c r="F329" s="38"/>
      <c r="G329" s="113"/>
      <c r="H329" s="40">
        <f t="shared" si="13"/>
        <v>0</v>
      </c>
    </row>
    <row r="330" spans="2:8" x14ac:dyDescent="0.25">
      <c r="B330" s="85"/>
      <c r="C330" s="78"/>
      <c r="D330" s="79"/>
      <c r="E330" s="51"/>
      <c r="F330" s="38"/>
      <c r="G330" s="113"/>
      <c r="H330" s="40">
        <f t="shared" si="13"/>
        <v>0</v>
      </c>
    </row>
    <row r="331" spans="2:8" x14ac:dyDescent="0.25">
      <c r="B331" s="85"/>
      <c r="C331" s="78" t="s">
        <v>264</v>
      </c>
      <c r="D331" s="79"/>
      <c r="E331" s="51"/>
      <c r="F331" s="38"/>
      <c r="G331" s="113"/>
      <c r="H331" s="40">
        <f t="shared" si="13"/>
        <v>0</v>
      </c>
    </row>
    <row r="332" spans="2:8" x14ac:dyDescent="0.25">
      <c r="B332" s="85"/>
      <c r="C332" s="144" t="s">
        <v>155</v>
      </c>
      <c r="D332" s="79" t="s">
        <v>265</v>
      </c>
      <c r="E332" s="51" t="s">
        <v>154</v>
      </c>
      <c r="F332" s="38">
        <v>100</v>
      </c>
      <c r="G332" s="113"/>
      <c r="H332" s="40">
        <f t="shared" si="13"/>
        <v>0</v>
      </c>
    </row>
    <row r="333" spans="2:8" ht="13.8" thickBot="1" x14ac:dyDescent="0.3">
      <c r="B333" s="189"/>
      <c r="C333" s="141"/>
      <c r="D333" s="142"/>
      <c r="E333" s="190"/>
      <c r="F333" s="191"/>
      <c r="G333" s="192"/>
      <c r="H333" s="193"/>
    </row>
    <row r="334" spans="2:8" x14ac:dyDescent="0.25">
      <c r="B334" s="58" t="s">
        <v>266</v>
      </c>
      <c r="C334" s="59"/>
      <c r="D334" s="60"/>
      <c r="E334" s="61"/>
      <c r="F334" s="62"/>
      <c r="G334" s="63"/>
      <c r="H334" s="64">
        <f>SUM(H310:H333)</f>
        <v>0</v>
      </c>
    </row>
    <row r="337" spans="2:8" x14ac:dyDescent="0.25">
      <c r="B337" s="15" t="s">
        <v>5</v>
      </c>
      <c r="C337" s="16" t="s">
        <v>6</v>
      </c>
      <c r="D337" s="17"/>
      <c r="E337" s="18" t="s">
        <v>7</v>
      </c>
      <c r="F337" s="19" t="s">
        <v>8</v>
      </c>
      <c r="G337" s="20" t="s">
        <v>9</v>
      </c>
      <c r="H337" s="21" t="s">
        <v>10</v>
      </c>
    </row>
    <row r="338" spans="2:8" ht="13.8" thickBot="1" x14ac:dyDescent="0.3">
      <c r="B338" s="22"/>
      <c r="C338" s="23"/>
      <c r="D338" s="24"/>
      <c r="E338" s="25"/>
      <c r="F338" s="26"/>
      <c r="G338" s="27" t="s">
        <v>11</v>
      </c>
      <c r="H338" s="28" t="s">
        <v>11</v>
      </c>
    </row>
    <row r="339" spans="2:8" x14ac:dyDescent="0.25">
      <c r="B339" s="185"/>
      <c r="C339" s="186"/>
      <c r="D339" s="187"/>
      <c r="E339" s="188"/>
      <c r="F339" s="33"/>
      <c r="G339" s="34"/>
      <c r="H339" s="35"/>
    </row>
    <row r="340" spans="2:8" x14ac:dyDescent="0.25">
      <c r="B340" s="41" t="s">
        <v>267</v>
      </c>
      <c r="C340" s="78" t="s">
        <v>268</v>
      </c>
      <c r="D340" s="79"/>
      <c r="E340" s="37"/>
      <c r="F340" s="38"/>
      <c r="G340" s="39"/>
      <c r="H340" s="40"/>
    </row>
    <row r="341" spans="2:8" x14ac:dyDescent="0.25">
      <c r="B341" s="47"/>
      <c r="C341" s="115"/>
      <c r="D341" s="79"/>
      <c r="E341" s="51"/>
      <c r="F341" s="38"/>
      <c r="G341" s="39"/>
      <c r="H341" s="40"/>
    </row>
    <row r="342" spans="2:8" x14ac:dyDescent="0.25">
      <c r="B342" s="52" t="s">
        <v>269</v>
      </c>
      <c r="C342" s="293" t="s">
        <v>270</v>
      </c>
      <c r="D342" s="294"/>
      <c r="E342" s="51" t="s">
        <v>154</v>
      </c>
      <c r="F342" s="38">
        <v>22</v>
      </c>
      <c r="G342" s="39"/>
      <c r="H342" s="40">
        <f t="shared" ref="H342" si="14">+F342*G342</f>
        <v>0</v>
      </c>
    </row>
    <row r="343" spans="2:8" ht="13.8" thickBot="1" x14ac:dyDescent="0.3">
      <c r="B343" s="189"/>
      <c r="C343" s="141"/>
      <c r="D343" s="142"/>
      <c r="E343" s="190"/>
      <c r="F343" s="191"/>
      <c r="G343" s="192"/>
      <c r="H343" s="193"/>
    </row>
    <row r="344" spans="2:8" x14ac:dyDescent="0.25">
      <c r="B344" s="58" t="s">
        <v>271</v>
      </c>
      <c r="C344" s="59"/>
      <c r="D344" s="60"/>
      <c r="E344" s="61"/>
      <c r="F344" s="62"/>
      <c r="G344" s="63"/>
      <c r="H344" s="64">
        <f>SUM(H342:H343)</f>
        <v>0</v>
      </c>
    </row>
    <row r="347" spans="2:8" x14ac:dyDescent="0.25">
      <c r="B347" s="197" t="s">
        <v>5</v>
      </c>
      <c r="C347" s="198" t="s">
        <v>6</v>
      </c>
      <c r="D347" s="199"/>
      <c r="E347" s="200" t="s">
        <v>7</v>
      </c>
      <c r="F347" s="201" t="s">
        <v>8</v>
      </c>
      <c r="G347" s="202" t="s">
        <v>9</v>
      </c>
      <c r="H347" s="203" t="s">
        <v>10</v>
      </c>
    </row>
    <row r="348" spans="2:8" x14ac:dyDescent="0.25">
      <c r="B348" s="197"/>
      <c r="C348" s="198"/>
      <c r="D348" s="199"/>
      <c r="E348" s="204"/>
      <c r="F348" s="201"/>
      <c r="G348" s="202" t="s">
        <v>11</v>
      </c>
      <c r="H348" s="203" t="s">
        <v>11</v>
      </c>
    </row>
    <row r="349" spans="2:8" x14ac:dyDescent="0.25">
      <c r="B349" s="205"/>
      <c r="C349" s="206"/>
      <c r="D349" s="207"/>
      <c r="E349" s="208"/>
      <c r="F349" s="209"/>
      <c r="G349" s="210"/>
      <c r="H349" s="211"/>
    </row>
    <row r="350" spans="2:8" x14ac:dyDescent="0.25">
      <c r="B350" s="77">
        <v>7100</v>
      </c>
      <c r="C350" s="78" t="s">
        <v>272</v>
      </c>
      <c r="D350" s="79"/>
      <c r="E350" s="37"/>
      <c r="F350" s="38"/>
      <c r="G350" s="39"/>
      <c r="H350" s="40"/>
    </row>
    <row r="351" spans="2:8" x14ac:dyDescent="0.25">
      <c r="B351" s="52">
        <v>71.02</v>
      </c>
      <c r="C351" s="115" t="s">
        <v>273</v>
      </c>
      <c r="D351" s="79"/>
      <c r="E351" s="51"/>
      <c r="F351" s="38"/>
      <c r="G351" s="39"/>
      <c r="H351" s="40"/>
    </row>
    <row r="352" spans="2:8" ht="26.4" x14ac:dyDescent="0.25">
      <c r="B352" s="52"/>
      <c r="C352" s="92" t="s">
        <v>14</v>
      </c>
      <c r="D352" s="79" t="s">
        <v>274</v>
      </c>
      <c r="E352" s="51" t="s">
        <v>214</v>
      </c>
      <c r="F352" s="38">
        <v>1</v>
      </c>
      <c r="G352" s="39">
        <v>25000000</v>
      </c>
      <c r="H352" s="40">
        <f>+F352*G352</f>
        <v>25000000</v>
      </c>
    </row>
    <row r="353" spans="2:8" x14ac:dyDescent="0.25">
      <c r="B353" s="52"/>
      <c r="C353" s="92" t="s">
        <v>23</v>
      </c>
      <c r="D353" s="79" t="s">
        <v>275</v>
      </c>
      <c r="E353" s="51" t="s">
        <v>216</v>
      </c>
      <c r="F353" s="38"/>
      <c r="G353" s="212"/>
      <c r="H353" s="40">
        <f>+F353*G353</f>
        <v>0</v>
      </c>
    </row>
    <row r="354" spans="2:8" x14ac:dyDescent="0.25">
      <c r="B354" s="213"/>
      <c r="C354" s="214"/>
      <c r="D354" s="215"/>
      <c r="E354" s="216"/>
      <c r="F354" s="217"/>
      <c r="G354" s="218"/>
      <c r="H354" s="219"/>
    </row>
    <row r="355" spans="2:8" x14ac:dyDescent="0.25">
      <c r="B355" s="197" t="s">
        <v>276</v>
      </c>
      <c r="C355" s="220"/>
      <c r="D355" s="221"/>
      <c r="E355" s="222"/>
      <c r="F355" s="223"/>
      <c r="G355" s="224"/>
      <c r="H355" s="225">
        <f>SUM(H352:H354)</f>
        <v>25000000</v>
      </c>
    </row>
    <row r="358" spans="2:8" x14ac:dyDescent="0.25">
      <c r="B358" s="11"/>
      <c r="C358" s="55"/>
      <c r="D358" s="11"/>
      <c r="E358" s="226"/>
      <c r="F358" s="150"/>
      <c r="G358" s="12"/>
      <c r="H358" s="13"/>
    </row>
    <row r="359" spans="2:8" x14ac:dyDescent="0.25">
      <c r="B359" s="11" t="s">
        <v>277</v>
      </c>
      <c r="C359" s="55"/>
      <c r="H359" s="13"/>
    </row>
    <row r="360" spans="2:8" x14ac:dyDescent="0.25">
      <c r="B360" s="9"/>
      <c r="C360" s="8"/>
      <c r="E360" s="86"/>
      <c r="G360" s="13"/>
      <c r="H360" s="13"/>
    </row>
    <row r="361" spans="2:8" ht="24.9" customHeight="1" x14ac:dyDescent="0.25">
      <c r="B361" s="227" t="s">
        <v>278</v>
      </c>
      <c r="C361" s="16" t="s">
        <v>6</v>
      </c>
      <c r="D361" s="17"/>
      <c r="E361" s="228"/>
      <c r="F361" s="229"/>
      <c r="G361" s="262"/>
      <c r="H361" s="230" t="s">
        <v>279</v>
      </c>
    </row>
    <row r="362" spans="2:8" ht="24.9" customHeight="1" x14ac:dyDescent="0.25">
      <c r="B362" s="231"/>
      <c r="C362" s="232"/>
      <c r="D362" s="233"/>
      <c r="E362" s="234"/>
      <c r="F362" s="235"/>
      <c r="G362" s="263"/>
      <c r="H362" s="264" t="s">
        <v>11</v>
      </c>
    </row>
    <row r="363" spans="2:8" ht="24.9" customHeight="1" x14ac:dyDescent="0.25">
      <c r="B363" s="236">
        <v>1300</v>
      </c>
      <c r="C363" s="237" t="s">
        <v>280</v>
      </c>
      <c r="D363" s="238"/>
      <c r="E363" s="239"/>
      <c r="F363" s="265"/>
      <c r="G363" s="252"/>
      <c r="H363" s="220">
        <f>+H35</f>
        <v>0</v>
      </c>
    </row>
    <row r="364" spans="2:8" ht="24.9" customHeight="1" x14ac:dyDescent="0.25">
      <c r="B364" s="240">
        <v>1400</v>
      </c>
      <c r="C364" s="115" t="s">
        <v>281</v>
      </c>
      <c r="D364" s="161"/>
      <c r="E364" s="241"/>
      <c r="F364" s="266"/>
      <c r="G364" s="267"/>
      <c r="H364" s="219">
        <f>+H52</f>
        <v>0</v>
      </c>
    </row>
    <row r="365" spans="2:8" ht="24.9" customHeight="1" x14ac:dyDescent="0.25">
      <c r="B365" s="240">
        <v>1500</v>
      </c>
      <c r="C365" s="242" t="s">
        <v>282</v>
      </c>
      <c r="D365" s="243"/>
      <c r="E365" s="241"/>
      <c r="F365" s="266"/>
      <c r="G365" s="267"/>
      <c r="H365" s="220">
        <f>+H72</f>
        <v>0</v>
      </c>
    </row>
    <row r="366" spans="2:8" ht="24.9" customHeight="1" x14ac:dyDescent="0.25">
      <c r="B366" s="236">
        <v>1700</v>
      </c>
      <c r="C366" s="242" t="s">
        <v>71</v>
      </c>
      <c r="D366" s="244"/>
      <c r="E366" s="239"/>
      <c r="F366" s="265"/>
      <c r="G366" s="252"/>
      <c r="H366" s="220">
        <f>+H102</f>
        <v>0</v>
      </c>
    </row>
    <row r="367" spans="2:8" ht="24.9" customHeight="1" x14ac:dyDescent="0.25">
      <c r="B367" s="240" t="s">
        <v>98</v>
      </c>
      <c r="C367" s="245" t="s">
        <v>283</v>
      </c>
      <c r="D367" s="243"/>
      <c r="E367" s="241"/>
      <c r="F367" s="266"/>
      <c r="G367" s="267"/>
      <c r="H367" s="219">
        <f>+H156</f>
        <v>5000000</v>
      </c>
    </row>
    <row r="368" spans="2:8" ht="24.9" customHeight="1" x14ac:dyDescent="0.25">
      <c r="B368" s="240">
        <v>2200</v>
      </c>
      <c r="C368" s="214" t="s">
        <v>284</v>
      </c>
      <c r="D368" s="243"/>
      <c r="E368" s="241"/>
      <c r="F368" s="266"/>
      <c r="G368" s="267"/>
      <c r="H368" s="219">
        <f>+H179</f>
        <v>0</v>
      </c>
    </row>
    <row r="369" spans="2:8" ht="24.9" customHeight="1" x14ac:dyDescent="0.25">
      <c r="B369" s="240">
        <v>2500</v>
      </c>
      <c r="C369" s="245" t="s">
        <v>285</v>
      </c>
      <c r="D369" s="243"/>
      <c r="E369" s="241"/>
      <c r="F369" s="266"/>
      <c r="G369" s="267"/>
      <c r="H369" s="219">
        <f>+H200</f>
        <v>0</v>
      </c>
    </row>
    <row r="370" spans="2:8" ht="24.9" customHeight="1" x14ac:dyDescent="0.25">
      <c r="B370" s="240">
        <v>3300</v>
      </c>
      <c r="C370" s="214" t="s">
        <v>286</v>
      </c>
      <c r="D370" s="243"/>
      <c r="E370" s="241"/>
      <c r="F370" s="266"/>
      <c r="G370" s="267"/>
      <c r="H370" s="219">
        <f>+H224</f>
        <v>0</v>
      </c>
    </row>
    <row r="371" spans="2:8" ht="24.9" customHeight="1" x14ac:dyDescent="0.25">
      <c r="B371" s="240">
        <v>6100</v>
      </c>
      <c r="C371" s="214" t="s">
        <v>287</v>
      </c>
      <c r="D371" s="243"/>
      <c r="E371" s="241"/>
      <c r="F371" s="266"/>
      <c r="G371" s="267"/>
      <c r="H371" s="219">
        <f>+H244</f>
        <v>0</v>
      </c>
    </row>
    <row r="372" spans="2:8" ht="24.9" customHeight="1" x14ac:dyDescent="0.25">
      <c r="B372" s="240">
        <v>6200</v>
      </c>
      <c r="C372" s="214" t="s">
        <v>288</v>
      </c>
      <c r="D372" s="243"/>
      <c r="E372" s="241"/>
      <c r="F372" s="266"/>
      <c r="G372" s="267"/>
      <c r="H372" s="219">
        <f>+H254</f>
        <v>0</v>
      </c>
    </row>
    <row r="373" spans="2:8" ht="24.9" customHeight="1" x14ac:dyDescent="0.25">
      <c r="B373" s="240">
        <v>6300</v>
      </c>
      <c r="C373" s="214" t="s">
        <v>289</v>
      </c>
      <c r="D373" s="243"/>
      <c r="E373" s="241"/>
      <c r="F373" s="266"/>
      <c r="G373" s="267"/>
      <c r="H373" s="219">
        <f>+H277</f>
        <v>0</v>
      </c>
    </row>
    <row r="374" spans="2:8" ht="24.9" customHeight="1" x14ac:dyDescent="0.25">
      <c r="B374" s="240">
        <v>6400</v>
      </c>
      <c r="C374" s="214" t="s">
        <v>290</v>
      </c>
      <c r="D374" s="243"/>
      <c r="E374" s="241"/>
      <c r="F374" s="266"/>
      <c r="G374" s="267"/>
      <c r="H374" s="219">
        <f>+H301</f>
        <v>0</v>
      </c>
    </row>
    <row r="375" spans="2:8" ht="24.9" customHeight="1" x14ac:dyDescent="0.25">
      <c r="B375" s="240">
        <v>6600</v>
      </c>
      <c r="C375" s="214" t="s">
        <v>291</v>
      </c>
      <c r="D375" s="243"/>
      <c r="E375" s="241"/>
      <c r="F375" s="266"/>
      <c r="G375" s="267"/>
      <c r="H375" s="219">
        <f>+H334</f>
        <v>0</v>
      </c>
    </row>
    <row r="376" spans="2:8" ht="24.9" customHeight="1" x14ac:dyDescent="0.25">
      <c r="B376" s="240" t="s">
        <v>267</v>
      </c>
      <c r="C376" s="214" t="s">
        <v>292</v>
      </c>
      <c r="D376" s="243"/>
      <c r="E376" s="241"/>
      <c r="F376" s="266"/>
      <c r="G376" s="267"/>
      <c r="H376" s="219">
        <f>+H344</f>
        <v>0</v>
      </c>
    </row>
    <row r="377" spans="2:8" ht="24.9" customHeight="1" thickBot="1" x14ac:dyDescent="0.3">
      <c r="B377" s="246">
        <v>7100</v>
      </c>
      <c r="C377" s="247" t="s">
        <v>293</v>
      </c>
      <c r="D377" s="248"/>
      <c r="E377" s="249"/>
      <c r="F377" s="268"/>
      <c r="G377" s="269"/>
      <c r="H377" s="270">
        <f>+H355</f>
        <v>25000000</v>
      </c>
    </row>
    <row r="378" spans="2:8" ht="24.9" customHeight="1" thickTop="1" x14ac:dyDescent="0.25">
      <c r="B378" s="250"/>
      <c r="C378" s="251" t="s">
        <v>294</v>
      </c>
      <c r="D378" s="271" t="s">
        <v>295</v>
      </c>
      <c r="E378" s="272"/>
      <c r="F378" s="273"/>
      <c r="G378" s="274"/>
      <c r="H378" s="275"/>
    </row>
    <row r="379" spans="2:8" ht="24.9" customHeight="1" x14ac:dyDescent="0.25">
      <c r="B379" s="236"/>
      <c r="C379" s="252" t="s">
        <v>296</v>
      </c>
      <c r="D379" s="276" t="s">
        <v>303</v>
      </c>
      <c r="E379" s="277"/>
      <c r="F379" s="235"/>
      <c r="G379" s="278"/>
      <c r="H379" s="275"/>
    </row>
    <row r="380" spans="2:8" ht="24.9" customHeight="1" x14ac:dyDescent="0.25">
      <c r="B380" s="236"/>
      <c r="C380" s="252" t="s">
        <v>297</v>
      </c>
      <c r="D380" s="271" t="s">
        <v>298</v>
      </c>
      <c r="E380" s="272"/>
      <c r="F380" s="273"/>
      <c r="G380" s="274"/>
      <c r="H380" s="275"/>
    </row>
    <row r="381" spans="2:8" ht="24.9" customHeight="1" thickBot="1" x14ac:dyDescent="0.3">
      <c r="B381" s="279"/>
      <c r="C381" s="269" t="s">
        <v>299</v>
      </c>
      <c r="D381" s="280" t="s">
        <v>300</v>
      </c>
      <c r="E381" s="281"/>
      <c r="F381" s="282"/>
      <c r="G381" s="283"/>
      <c r="H381" s="284"/>
    </row>
    <row r="382" spans="2:8" ht="24.9" customHeight="1" thickTop="1" x14ac:dyDescent="0.25">
      <c r="B382" s="285" t="s">
        <v>301</v>
      </c>
      <c r="C382" s="164"/>
      <c r="D382" s="161"/>
      <c r="E382" s="162"/>
      <c r="F382" s="163"/>
      <c r="G382" s="286"/>
      <c r="H382" s="275"/>
    </row>
    <row r="383" spans="2:8" x14ac:dyDescent="0.25">
      <c r="C383" s="13"/>
      <c r="H383" s="13"/>
    </row>
  </sheetData>
  <mergeCells count="9">
    <mergeCell ref="C107:D107"/>
    <mergeCell ref="C216:D216"/>
    <mergeCell ref="C342:D342"/>
    <mergeCell ref="B2:H2"/>
    <mergeCell ref="D4:H5"/>
    <mergeCell ref="B9:H9"/>
    <mergeCell ref="C22:D22"/>
    <mergeCell ref="C43:D43"/>
    <mergeCell ref="C70:D70"/>
  </mergeCells>
  <pageMargins left="1.0629921259842501" right="1.0629921259842501" top="0.94488188976377996" bottom="0.90551181102362199" header="0.70866141732283505" footer="0.70866141732283505"/>
  <pageSetup scale="59" firstPageNumber="27" orientation="portrait" horizontalDpi="180" verticalDpi="180" r:id="rId1"/>
  <headerFooter alignWithMargins="0">
    <oddHeader xml:space="preserve">&amp;L
&amp;R   </oddHeader>
    <oddFooter>&amp;C&amp;"Arial,Bold"&amp;12&amp;P of &amp;N&amp;R&amp;A</oddFooter>
  </headerFooter>
  <rowBreaks count="7" manualBreakCount="7">
    <brk id="53" max="7" man="1"/>
    <brk id="103" max="7" man="1"/>
    <brk id="157" max="7" man="1"/>
    <brk id="201" max="7" man="1"/>
    <brk id="255" max="7" man="1"/>
    <brk id="299" max="7" man="1"/>
    <brk id="3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Lubeya Bridge</vt:lpstr>
      <vt:lpstr>'Lubeya Bridge'!Print_Area</vt:lpstr>
      <vt:lpstr>'Lubeya Bridge'!Print_Titles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VMG Gondwe</dc:creator>
  <cp:lastModifiedBy>Moses Malinda</cp:lastModifiedBy>
  <cp:lastPrinted>2025-08-27T13:12:44Z</cp:lastPrinted>
  <dcterms:created xsi:type="dcterms:W3CDTF">2025-08-19T08:43:02Z</dcterms:created>
  <dcterms:modified xsi:type="dcterms:W3CDTF">2025-08-27T13:13:03Z</dcterms:modified>
</cp:coreProperties>
</file>